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ros\Dropbox (CTF)\FCC\Charlottetown\Wayne Long Package\"/>
    </mc:Choice>
  </mc:AlternateContent>
  <xr:revisionPtr revIDLastSave="0" documentId="13_ncr:1_{4038B26A-C8EA-4B61-AE8A-BDC665248E5A}" xr6:coauthVersionLast="47" xr6:coauthVersionMax="47" xr10:uidLastSave="{00000000-0000-0000-0000-000000000000}"/>
  <bookViews>
    <workbookView xWindow="-120" yWindow="-120" windowWidth="29040" windowHeight="15720" activeTab="1" xr2:uid="{C5B1848F-92BD-4AF7-A3D9-D883BC4C8AAE}"/>
  </bookViews>
  <sheets>
    <sheet name="Full list of expenditures" sheetId="1" r:id="rId1"/>
    <sheet name="Per diems and meals" sheetId="2" r:id="rId2"/>
    <sheet name="5-star hotel stay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D2" i="2"/>
  <c r="K24" i="2"/>
  <c r="I24" i="2"/>
  <c r="H24" i="2"/>
  <c r="P88" i="2"/>
  <c r="J88" i="2"/>
  <c r="D88" i="2"/>
  <c r="D3" i="2"/>
  <c r="Q70" i="2"/>
  <c r="O70" i="2"/>
  <c r="N70" i="2"/>
  <c r="B12" i="3"/>
  <c r="B10" i="3"/>
  <c r="B9" i="3"/>
  <c r="B8" i="3"/>
  <c r="B7" i="3"/>
  <c r="B5" i="3"/>
  <c r="B4" i="3"/>
  <c r="B3" i="3"/>
  <c r="E52" i="2"/>
  <c r="C52" i="2"/>
  <c r="B52" i="2"/>
  <c r="O9" i="2"/>
  <c r="O12" i="2" s="1"/>
  <c r="Q58" i="2"/>
  <c r="O58" i="2"/>
  <c r="N58" i="2"/>
  <c r="Q52" i="2"/>
  <c r="O52" i="2"/>
  <c r="N52" i="2"/>
  <c r="Q43" i="2"/>
  <c r="O43" i="2"/>
  <c r="N43" i="2"/>
  <c r="Q32" i="2"/>
  <c r="O32" i="2"/>
  <c r="N32" i="2"/>
  <c r="N24" i="2"/>
  <c r="O24" i="2"/>
  <c r="Q24" i="2"/>
  <c r="Q19" i="2"/>
  <c r="O19" i="2"/>
  <c r="N19" i="2"/>
  <c r="Q12" i="2"/>
  <c r="N12" i="2"/>
  <c r="K49" i="2"/>
  <c r="I62" i="2"/>
  <c r="H62" i="2"/>
  <c r="K62" i="2"/>
  <c r="H60" i="2"/>
  <c r="I49" i="2"/>
  <c r="I56" i="2"/>
  <c r="H56" i="2"/>
  <c r="H49" i="2"/>
  <c r="K56" i="2"/>
  <c r="H53" i="2"/>
  <c r="H47" i="2"/>
  <c r="H40" i="2"/>
  <c r="H43" i="2" s="1"/>
  <c r="K43" i="2"/>
  <c r="I43" i="2"/>
  <c r="I36" i="2"/>
  <c r="H36" i="2"/>
  <c r="I16" i="2"/>
  <c r="H16" i="2"/>
  <c r="I10" i="2"/>
  <c r="H10" i="2"/>
  <c r="K36" i="2"/>
  <c r="K16" i="2"/>
  <c r="K10" i="2"/>
  <c r="D219" i="1"/>
  <c r="E85" i="2"/>
  <c r="C85" i="2"/>
  <c r="B85" i="2"/>
  <c r="C3" i="2" l="1"/>
  <c r="E75" i="2"/>
  <c r="B2" i="2" s="1"/>
  <c r="C75" i="2"/>
  <c r="B75" i="2"/>
  <c r="E65" i="2"/>
  <c r="C65" i="2"/>
  <c r="B65" i="2"/>
  <c r="E58" i="2"/>
  <c r="C58" i="2"/>
  <c r="B58" i="2"/>
  <c r="E44" i="2"/>
  <c r="C44" i="2"/>
  <c r="B44" i="2"/>
  <c r="E35" i="2"/>
  <c r="C35" i="2"/>
  <c r="B35" i="2"/>
  <c r="E27" i="2"/>
  <c r="C27" i="2"/>
  <c r="B27" i="2"/>
  <c r="E19" i="2"/>
  <c r="C19" i="2"/>
  <c r="B19" i="2"/>
  <c r="E11" i="2"/>
  <c r="C11" i="2"/>
  <c r="B11" i="2"/>
  <c r="D486" i="1"/>
  <c r="B3" i="2" l="1"/>
  <c r="E3" i="2" s="1"/>
  <c r="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tc={EC5795D6-B5C1-46FF-A1BD-19DF62A38C7A}</author>
    <author>tc={8A91EB30-6C5E-41D6-9CDF-F02BC5C9F8E7}</author>
    <author>tc={A8099F37-58E0-4025-B0D8-25C3CF1631EC}</author>
    <author>tc={764894E8-EAAD-497E-980D-8CB741805E4E}</author>
  </authors>
  <commentList>
    <comment ref="D244" authorId="0" shapeId="0" xr:uid="{EC5795D6-B5C1-46FF-A1BD-19DF62A38C7A}">
      <text>
        <t>[Threaded comment]
Your version of Excel allows you to read this threaded comment; however, any edits to it will get removed if the file is opened in a newer version of Excel. Learn more: https://go.microsoft.com/fwlink/?linkid=870924
Comment:
    We need to ask for the receipt</t>
      </text>
    </comment>
    <comment ref="D263" authorId="1" shapeId="0" xr:uid="{8A91EB30-6C5E-41D6-9CDF-F02BC5C9F8E7}">
      <text>
        <t>[Threaded comment]
Your version of Excel allows you to read this threaded comment; however, any edits to it will get removed if the file is opened in a newer version of Excel. Learn more: https://go.microsoft.com/fwlink/?linkid=870924
Comment:
    We need to ask for the receipt.</t>
      </text>
    </comment>
    <comment ref="D264" authorId="2" shapeId="0" xr:uid="{A8099F37-58E0-4025-B0D8-25C3CF1631EC}">
      <text>
        <t>[Threaded comment]
Your version of Excel allows you to read this threaded comment; however, any edits to it will get removed if the file is opened in a newer version of Excel. Learn more: https://go.microsoft.com/fwlink/?linkid=870924
Comment:
    We need to ask for the receipt.</t>
      </text>
    </comment>
    <comment ref="D348" authorId="3" shapeId="0" xr:uid="{764894E8-EAAD-497E-980D-8CB741805E4E}">
      <text>
        <t>[Threaded comment]
Your version of Excel allows you to read this threaded comment; however, any edits to it will get removed if the file is opened in a newer version of Excel. Learn more: https://go.microsoft.com/fwlink/?linkid=870924
Comment:
    We need that receipt.</t>
      </text>
    </comment>
  </commentList>
</comments>
</file>

<file path=xl/sharedStrings.xml><?xml version="1.0" encoding="utf-8"?>
<sst xmlns="http://schemas.openxmlformats.org/spreadsheetml/2006/main" count="1262" uniqueCount="563">
  <si>
    <t>Cost</t>
  </si>
  <si>
    <t>Date of Expense</t>
  </si>
  <si>
    <t>Location of Expense</t>
  </si>
  <si>
    <t>Description of Expense</t>
  </si>
  <si>
    <t>Fredericton, NB &amp; Halifax, NS</t>
  </si>
  <si>
    <t>4x per diem for MCPEI Attraction Mission Fredericton/Moncton &amp; Halifax</t>
  </si>
  <si>
    <t>Taxis and tolls for Attraction Mission</t>
  </si>
  <si>
    <t>Dieppe, NB</t>
  </si>
  <si>
    <t>1x per diem for CMA 2019 Major Events Launch &amp; Meetings</t>
  </si>
  <si>
    <t>Shediac &amp; Fredericton, NB</t>
  </si>
  <si>
    <t>Personal auto allowance for travel to Event Atlantic/Municipal Partnership/Score</t>
  </si>
  <si>
    <t>2x per diem for Event Atlantic/Municipal Partnership/Score</t>
  </si>
  <si>
    <t>Halifax, NS</t>
  </si>
  <si>
    <t>5x per diem for Event Tourism/Birthplace Promotion/Saltscapes East Coast Expo</t>
  </si>
  <si>
    <t>Forest City, NC, USA</t>
  </si>
  <si>
    <t>Per diem for municipal partnership</t>
  </si>
  <si>
    <t>4x per diem for Event Attraction &amp; Development for CHL &amp; QMJHL</t>
  </si>
  <si>
    <t>6x per diem for Event Attraction &amp; Development and Quebec Partnership at FCM 2019 Expo</t>
  </si>
  <si>
    <t>Vancouver, Victoria, &amp; Nanaimo, BC</t>
  </si>
  <si>
    <t>5x per diem for Event Attraction &amp; Development at SCORE events &amp; Tree Canada</t>
  </si>
  <si>
    <t>Moncton, NB</t>
  </si>
  <si>
    <t>3x per diem for event attraction &amp; development at Event Atlantic &amp; Shediac Partnership</t>
  </si>
  <si>
    <t>Quebec, QC</t>
  </si>
  <si>
    <t>Montreal, QC</t>
  </si>
  <si>
    <t>2x per diem for event attraction &amp; development</t>
  </si>
  <si>
    <t>Toronto, ON</t>
  </si>
  <si>
    <t>Notes</t>
  </si>
  <si>
    <t>3x per diem for event attraction &amp; development</t>
  </si>
  <si>
    <t>New Glasgow/Antigonish, NS</t>
  </si>
  <si>
    <t>Personal auto allowance for event attraction &amp; development</t>
  </si>
  <si>
    <t>personal auto allowance for travel to World Acadien Congress &amp; North American City Network</t>
  </si>
  <si>
    <t>1x per diem for World Acadien Congress &amp; North American City Network</t>
  </si>
  <si>
    <t xml:space="preserve">4x per diem for event attraction &amp; devlelopment at Tribu Experiential </t>
  </si>
  <si>
    <t>Kentville, Wolfville, Halifax, &amp; Truro, NS</t>
  </si>
  <si>
    <t>Personal auto allowance for travel to Event Atlantic</t>
  </si>
  <si>
    <t>4x per diem for event attraction &amp; development at Event Atlantic</t>
  </si>
  <si>
    <t>Ottawa, ON</t>
  </si>
  <si>
    <t>3x per diem for event attraction &amp; development at SCORE</t>
  </si>
  <si>
    <t>Sydney, NS</t>
  </si>
  <si>
    <t>Incidental per diem for event attraction travel</t>
  </si>
  <si>
    <t>Williamsburg, VA &amp; Forest City, NC</t>
  </si>
  <si>
    <t>7x per diem for IFEA Conference &amp; FC Municipal Partnership</t>
  </si>
  <si>
    <t>7x Incidental per diem for IFEA &amp; Municipal Partnership</t>
  </si>
  <si>
    <t>Toronto, ON &amp; Vancouver, BC</t>
  </si>
  <si>
    <t>6x per diem for event attraction &amp; development at SCORE &amp; MCPEI (CSAE)</t>
  </si>
  <si>
    <t>Calgary, AB, Vancouver, BC, &amp; Toronto, ON</t>
  </si>
  <si>
    <t>1x meal for event attraction &amp; development at U17 Hockey Championship, PC Sport Leadership, and RWF</t>
  </si>
  <si>
    <t>8x per diem for event attraction &amp; development at U17 Hockey Championship, PC Sport Leadership, and RWF</t>
  </si>
  <si>
    <t>Montreal, QC &amp; Ottawa, ON</t>
  </si>
  <si>
    <t>7x per diem for event attraction &amp; development at Winter Celebrations and TIAC/CSTA Sport Tourism</t>
  </si>
  <si>
    <t>Fort Lauderdale &amp; Kissimmee, FL</t>
  </si>
  <si>
    <t>6x per diem for CSTA Sport Accord Team Canada Mission and ICEI</t>
  </si>
  <si>
    <t>Westin Hotels  - Toronto, ON</t>
  </si>
  <si>
    <t>5x accommodations for M&amp;CPEI Sales Mission</t>
  </si>
  <si>
    <t>TTC - Toronto, ON</t>
  </si>
  <si>
    <t>Air Time Limo Service - Brampton, ON</t>
  </si>
  <si>
    <t>Day pass for Toronto Transit for M&amp;CPEI Sales Mission</t>
  </si>
  <si>
    <t>Transportation for M&amp;CPEI Sales Mission</t>
  </si>
  <si>
    <t>Taxi &amp; Limo Service - Mississauga, ON</t>
  </si>
  <si>
    <t>Airport transfer for M&amp;CPEI Sales Mission</t>
  </si>
  <si>
    <t>Limo/Taxi Service - Etobicoke, ON</t>
  </si>
  <si>
    <t>Capital Taxi - Ottawa, ON</t>
  </si>
  <si>
    <t>Westin Hotels  - Ottawa, ON</t>
  </si>
  <si>
    <t>2x accommodations for M&amp;CPEI Sales Mission</t>
  </si>
  <si>
    <t>Hertz - Ottawa, ON</t>
  </si>
  <si>
    <t>Vehicle rental for M&amp;CPEI Sales Mission</t>
  </si>
  <si>
    <t>Blueline Taxi - Ottawa, ON</t>
  </si>
  <si>
    <t>Confederation Bridge toll for M&amp;CPEI Sales Mission</t>
  </si>
  <si>
    <t>Strait Crossing Bridge - Borden-Carlet, PE</t>
  </si>
  <si>
    <t>PEI Car Rental - Charlottetown, PE</t>
  </si>
  <si>
    <t>Circle K/Irving</t>
  </si>
  <si>
    <t>Vehicle rental &amp; fuel for M&amp;CPEI Sales Mission</t>
  </si>
  <si>
    <t>Fuel for rental vehicle for M&amp;CPEI Sales Mission</t>
  </si>
  <si>
    <t>Delta - Fredericton, NB</t>
  </si>
  <si>
    <t>1x accommodations for M&amp;CPEI Sales Mission</t>
  </si>
  <si>
    <t>The Auction House - Halifax, NS</t>
  </si>
  <si>
    <t>Event strategy meeting</t>
  </si>
  <si>
    <t>Delta - Moncton, NB</t>
  </si>
  <si>
    <t>Mobil - Halifax, NS</t>
  </si>
  <si>
    <t>Esso - Charlottetown, PE</t>
  </si>
  <si>
    <t>Marriot - Halifax, NS</t>
  </si>
  <si>
    <t>Parking for M&amp;CPEI Sales Mission</t>
  </si>
  <si>
    <t>Confederation Bridge toll for CMA 2019 Events Programming Launch and Meetings</t>
  </si>
  <si>
    <t>Fuel for rental vehicle for CMA 2019 Events Programming Launch and Meetings</t>
  </si>
  <si>
    <t>Confederation Bridge toll for Event Atlantic/Municipal Partnership with Shediac</t>
  </si>
  <si>
    <t>1x accommodations for Event Atlantic/Municipal Partnership with Shediac</t>
  </si>
  <si>
    <t>Air Canada - Online</t>
  </si>
  <si>
    <t>1x seat selection for Forest City Municipal Partnership airfare</t>
  </si>
  <si>
    <t>Airfare for Forest City Municipal Partnership</t>
  </si>
  <si>
    <t>Freeman Expositions - Montreal, QC</t>
  </si>
  <si>
    <t>FCM Expo supplies</t>
  </si>
  <si>
    <t>Seat Selection for FCM airfare</t>
  </si>
  <si>
    <t>Airfare for FCM</t>
  </si>
  <si>
    <t>McKelvie - Halifax, NS</t>
  </si>
  <si>
    <t>Sponsorship meeting</t>
  </si>
  <si>
    <t>Seat selection for event attraction and development airfare from Charlottetown-Montreal-Quebec &amp; return</t>
  </si>
  <si>
    <t>Airfare from Charlottetown-Montreal-Quebec for event attraction and development</t>
  </si>
  <si>
    <t>4x accommodations for Saltscapes Expo</t>
  </si>
  <si>
    <t>Paypal Events</t>
  </si>
  <si>
    <t>Registration for Event Atlantic Summit</t>
  </si>
  <si>
    <t>Municipal protocol visit dinner</t>
  </si>
  <si>
    <t>Municipal protocol accommodations (2 rooms at $377 plus taxes each for three nights)</t>
  </si>
  <si>
    <t>Vapiano - Charlotte, NC, USA</t>
  </si>
  <si>
    <t>The Firehouse Inn - Rutherfordton, NC, USA</t>
  </si>
  <si>
    <t>Banfield Potter (?) - Forest City, NC, USA</t>
  </si>
  <si>
    <t>Municipal protocol visit cultural exchange</t>
  </si>
  <si>
    <t>Aloft Uptown - Charlotte, NC, USA</t>
  </si>
  <si>
    <t>Municipal protocol visit accommodations &amp; parking</t>
  </si>
  <si>
    <t>Lastrada - Lake Lure, NC, USA</t>
  </si>
  <si>
    <t>Enterprise Rent-A-Car - Charlotte, NC</t>
  </si>
  <si>
    <t>Municipal protocol visit rental vehicle</t>
  </si>
  <si>
    <t>Shell Oil - Charlotte, NC</t>
  </si>
  <si>
    <t>Municipal protocol visit rental vehicle fuel</t>
  </si>
  <si>
    <t>UP Express - Mississaugua, ON</t>
  </si>
  <si>
    <t>Transit</t>
  </si>
  <si>
    <t>UP Express - Toronto, ON</t>
  </si>
  <si>
    <t>Baggage fee</t>
  </si>
  <si>
    <t>Confederation Bridge toll for CHL attraction &amp; event strategy</t>
  </si>
  <si>
    <t>CHL attraction &amp; event strategy rental vehicle</t>
  </si>
  <si>
    <t>Purdy's Wharf - Halifax, NS</t>
  </si>
  <si>
    <t>Rental vehicle parking for CHL attraction meeting</t>
  </si>
  <si>
    <t>CHL attraction meeting (food voucher?)</t>
  </si>
  <si>
    <t xml:space="preserve">fuel for CHL attraction &amp; event strategy rental vehicle </t>
  </si>
  <si>
    <t>PetroCan - Halifax, NS</t>
  </si>
  <si>
    <t>3x accommodations for CHL attraction &amp; event strategy meeting</t>
  </si>
  <si>
    <t>Il Matto - Quebec, QC</t>
  </si>
  <si>
    <t>Quebec Partnership</t>
  </si>
  <si>
    <t>International Festival</t>
  </si>
  <si>
    <t>PR Conference Registration</t>
  </si>
  <si>
    <t>PetroCan - Quebec, QC</t>
  </si>
  <si>
    <t>Taxi Coop - Quebec, QC</t>
  </si>
  <si>
    <t xml:space="preserve">fuel for Quebec partnership rental vehicle </t>
  </si>
  <si>
    <t>FCM Airport Transfer</t>
  </si>
  <si>
    <t>Hertz - Etobicoke, ON</t>
  </si>
  <si>
    <t>Rental vehicle for Quebec partnership</t>
  </si>
  <si>
    <t>FCM/Quebec Partnership Appreciation Dinner</t>
  </si>
  <si>
    <t>Quebec Partnership/FCM Accommodations</t>
  </si>
  <si>
    <t>Yellow Cab - Vancouver, BC</t>
  </si>
  <si>
    <t>Vancouver airport transfer</t>
  </si>
  <si>
    <t>Bonny's Taxi - Burnaby, BC</t>
  </si>
  <si>
    <t>JW Marriot - Vancouver, BC</t>
  </si>
  <si>
    <t>Westin Hotels - Victoria, BC</t>
  </si>
  <si>
    <t>Shell - Langford, BC</t>
  </si>
  <si>
    <t>Rental vehicle fuel for event attraction and hosting</t>
  </si>
  <si>
    <t>National Car Rental - Victoria, BC</t>
  </si>
  <si>
    <t>Rental vehicle for event attraction and hosting</t>
  </si>
  <si>
    <t>2x accommodations for event attraction and hosting</t>
  </si>
  <si>
    <t>Esso - Saanichton, BC</t>
  </si>
  <si>
    <t>Credit</t>
  </si>
  <si>
    <t>Credit against airfare</t>
  </si>
  <si>
    <t>Airport transit for event attraction and hosting</t>
  </si>
  <si>
    <t>Flight to Montreal for event attraction and development</t>
  </si>
  <si>
    <t>Seat selection for flight to Toronto</t>
  </si>
  <si>
    <t>Flight to Toronto for event attraction and development</t>
  </si>
  <si>
    <t>Bridge Toll for Event Atlantic in Moncton and municipal partnership with Shediac</t>
  </si>
  <si>
    <t>Rental vehicle for Event Atlantic and Shediac partnership</t>
  </si>
  <si>
    <t>2x accommodations for Event Atlantic and Shediac partnership</t>
  </si>
  <si>
    <t>Ultramarket - Charlottetown, PE</t>
  </si>
  <si>
    <t>Services de Transporta - Dorval, QC</t>
  </si>
  <si>
    <t>Sheraton  - Montreal, QC</t>
  </si>
  <si>
    <t>Fuel for rental vehicle for Event Atlantic and Shediac partnership</t>
  </si>
  <si>
    <t>Airport transfer to Montreal</t>
  </si>
  <si>
    <t>Accommodations for event attraction &amp; development in Montreal</t>
  </si>
  <si>
    <t>Montreal Metro Transit</t>
  </si>
  <si>
    <t>Montreal Flight seat selection</t>
  </si>
  <si>
    <t>A-1 Airline Taxi - Mississauga, ON</t>
  </si>
  <si>
    <t>Toronto airport transfer</t>
  </si>
  <si>
    <t>Akremtaxi - Toronto, ON</t>
  </si>
  <si>
    <t>Toronto taxi</t>
  </si>
  <si>
    <t>ATP's Taxi &amp; Limo Services - Toronto, ON</t>
  </si>
  <si>
    <t>Mississauga Taxi- Mississauga</t>
  </si>
  <si>
    <t>Marriott - Toronto, ON</t>
  </si>
  <si>
    <t>2x accommodations in Toronto</t>
  </si>
  <si>
    <t>Northumberland Ferries - Charlottetown, PE</t>
  </si>
  <si>
    <t>Ferry toll to New Glasgow, NS</t>
  </si>
  <si>
    <t>TicketPro - QC</t>
  </si>
  <si>
    <t>Riverfront Jubilee Admissions</t>
  </si>
  <si>
    <t>Holiday Inn Express - Halifax, NS</t>
  </si>
  <si>
    <t>New Glasgow Accommodations</t>
  </si>
  <si>
    <t>Amtrak - Washington DC, USA</t>
  </si>
  <si>
    <t>IFEA conference transportation</t>
  </si>
  <si>
    <t>Seat selection for IFEA conference airfare</t>
  </si>
  <si>
    <t>Airfare to IFEA conference</t>
  </si>
  <si>
    <t>Lodge Front Office - Virginia</t>
  </si>
  <si>
    <t>Accommodation deposit for IFEA conference</t>
  </si>
  <si>
    <t>Seat selection for flight to Ottawa</t>
  </si>
  <si>
    <t>Flight to Ottawa</t>
  </si>
  <si>
    <t>Confederation Bridge toll to Moncton/Shediac</t>
  </si>
  <si>
    <t>Limousine Electrique - Montreal, QC</t>
  </si>
  <si>
    <t>Montreal airport transfer</t>
  </si>
  <si>
    <t xml:space="preserve">3x Montreal accommodations </t>
  </si>
  <si>
    <t>Sheraton - Montreal, QC</t>
  </si>
  <si>
    <t>Credit against transit (incorrect billing)</t>
  </si>
  <si>
    <t>Holiday Inn - Truro, NS</t>
  </si>
  <si>
    <t>Accommodations in Truro</t>
  </si>
  <si>
    <t>Accommodations in Halifax</t>
  </si>
  <si>
    <t>Ottawa Taxi</t>
  </si>
  <si>
    <t>Westin Hotels - Ottawa, ON</t>
  </si>
  <si>
    <t>Joey Rideau - Ottawa, ON</t>
  </si>
  <si>
    <t>Ottawa Tourism Meeting</t>
  </si>
  <si>
    <t>Deacon Brodies Pub - Ottawa, ON</t>
  </si>
  <si>
    <t>CSTA Meeting</t>
  </si>
  <si>
    <t>Regal et Crown Taxi - Gatineau, QC</t>
  </si>
  <si>
    <t>Taxi</t>
  </si>
  <si>
    <t>Ottawa airport transfer</t>
  </si>
  <si>
    <t>Cambridge Suites - Sydney, NS</t>
  </si>
  <si>
    <t>2x accommodations in Sydney, NS</t>
  </si>
  <si>
    <t>2x Ottawa Accommodations</t>
  </si>
  <si>
    <t>Washington Flyer Taxi - Virginia</t>
  </si>
  <si>
    <t>Airport transfer</t>
  </si>
  <si>
    <t>Loves Trail - South Hill, VA, USA</t>
  </si>
  <si>
    <t xml:space="preserve">Rental vehicle fuel </t>
  </si>
  <si>
    <t>2x accommodations for IFEA conference</t>
  </si>
  <si>
    <t>Credit for incorrect billing</t>
  </si>
  <si>
    <t>Old Rock Café - Chimney Rock, NC</t>
  </si>
  <si>
    <t>Meals for Municipal Partnership with Forest City, NC</t>
  </si>
  <si>
    <t>Forest City Municipal Partnership</t>
  </si>
  <si>
    <t>Marathon Petro - Charlotte, NC</t>
  </si>
  <si>
    <t>Residence Inn - Moncton, NB</t>
  </si>
  <si>
    <t>Rental vehicle fuel for municipal partnership</t>
  </si>
  <si>
    <t>Denny's - Spindale, NC</t>
  </si>
  <si>
    <t>Rental vehicle for municipal partnership with Forest City</t>
  </si>
  <si>
    <t>Seat selection</t>
  </si>
  <si>
    <t>Charlottetown-Toronto-Vancouver-Montreal-Charlottetown flights for Meetings &amp; Conventions PEI attraction mission</t>
  </si>
  <si>
    <t>Event attraction &amp; hosting travel</t>
  </si>
  <si>
    <t>Via Rail - Online</t>
  </si>
  <si>
    <t>Attraction &amp; development train fare</t>
  </si>
  <si>
    <t>Seat selection for event attraction and hosting travel</t>
  </si>
  <si>
    <t>Airfare for attraction &amp; development mission</t>
  </si>
  <si>
    <t>Maclure's Cab - Vancouver, BC</t>
  </si>
  <si>
    <t>Transit for attraction &amp; development mission</t>
  </si>
  <si>
    <t>Accommodation for attraction &amp; development mission</t>
  </si>
  <si>
    <t>Westin Grand Hotel - Vancouver, BC</t>
  </si>
  <si>
    <t>Seat selection for Sport Accord airfare</t>
  </si>
  <si>
    <t xml:space="preserve">Airfare for Sport Accord </t>
  </si>
  <si>
    <t>Flight change for Sport Accord airfare</t>
  </si>
  <si>
    <t>Accommodations</t>
  </si>
  <si>
    <t>4x accommodations</t>
  </si>
  <si>
    <t>Associated Cab - Calgary, AB</t>
  </si>
  <si>
    <t>Calgary United Cabs - Calgary, AB</t>
  </si>
  <si>
    <t>Care Cabs Ltd - Medicine Hat, AB</t>
  </si>
  <si>
    <t>Marriott - Calgary, AB</t>
  </si>
  <si>
    <t>Medicine Hat Lodge - Medicine Hat, AB</t>
  </si>
  <si>
    <t>Compass Vending - Burnaby, BC</t>
  </si>
  <si>
    <t>Transit fee</t>
  </si>
  <si>
    <t xml:space="preserve">3x accommodations </t>
  </si>
  <si>
    <t>Beck Taxi - Toronto, ON</t>
  </si>
  <si>
    <t xml:space="preserve">Taxi </t>
  </si>
  <si>
    <t>2x accommodations</t>
  </si>
  <si>
    <t>Unipayment - Dorval, QC</t>
  </si>
  <si>
    <t>Train station transfer</t>
  </si>
  <si>
    <t>PetroCan - Ottawa, ON</t>
  </si>
  <si>
    <t>Fuel for rental vehicle</t>
  </si>
  <si>
    <t>Enterprise Rent-A-Car - Ottawa, ON</t>
  </si>
  <si>
    <t>Rental vehicle</t>
  </si>
  <si>
    <t>Nova Scotia &amp; Ontario Event Attraction &amp; Development taxis and tolls</t>
  </si>
  <si>
    <t>Fall 2019 travel - various locations</t>
  </si>
  <si>
    <t>Eastern and Central New Brunswick</t>
  </si>
  <si>
    <t xml:space="preserve">Personal auto allowance for Jack Frost Winterfest partnership marketing campaign </t>
  </si>
  <si>
    <t>Listed as 3x per diem, but is actually: $40 - 2 breakfasts, $50 - 2 lunches, $135 - 3 dinners, and $30 - 2 incidentals for Winterfest Partnership</t>
  </si>
  <si>
    <t>Eastern and Central Nova Scotia</t>
  </si>
  <si>
    <t>Montreal/Quebec, QC</t>
  </si>
  <si>
    <t>Taxis for airline delay in Quebec Partnership trip</t>
  </si>
  <si>
    <t>1x per diem claim</t>
  </si>
  <si>
    <t>3x per diem</t>
  </si>
  <si>
    <t xml:space="preserve">2.5x per diem </t>
  </si>
  <si>
    <t>2x per diem for Quebec Partnership</t>
  </si>
  <si>
    <t>Ottawa/Toronto/Kingston, ON</t>
  </si>
  <si>
    <t>1x lunch per diem claim for multi-purpose facility tour</t>
  </si>
  <si>
    <t>3.1 days of per diem ($105 x 3 days + 1 breakfast) for Event Atlantic &amp; APA shift change</t>
  </si>
  <si>
    <t>6.1x (6 daysx $105 plus 1x $20 breakfast) per diem claim for multi-purpose facility tour</t>
  </si>
  <si>
    <t>3 days, 2 nights of per diem ($105 x 2, $90 x 1) for event attraction &amp; development</t>
  </si>
  <si>
    <t>3 days per diem (3x $90, 2x incidentals $15) for Event Atlantic and Sports Tourism Recovery</t>
  </si>
  <si>
    <t>Truro/Halifax, NS</t>
  </si>
  <si>
    <t>3 days per diem (3x $90, 2x incidentals $15) for Event Atlantic, Centre 200, and C/K Canada</t>
  </si>
  <si>
    <t>Shediac, Moncton, &amp; Fredericton, NB</t>
  </si>
  <si>
    <t>3 days per diem (3x $90, 2x incidentals $15) for Event Atlantic, Municiaplities and C/K Canada</t>
  </si>
  <si>
    <t>1 day per diem (1x $90, 1x breakfast $20, and 1x incidental $15) for Recovery Strategy GM Events, C/K Canada, and CPL</t>
  </si>
  <si>
    <t>4 days per diem (3x $20 breakfast, 4x $25 lunch, 4x $45 dinner, and 3x $15 incidental) for Centre 200, Events Cape Breton, and 902 Advertising Group</t>
  </si>
  <si>
    <t>3 days per diem (2x $105, 1x $20 breakfast, 1x $25 lunch) for Sport Entertainment Atlantic, Waterfront Theatre, Mackenzie Tour, and venue naming rights</t>
  </si>
  <si>
    <t>Personal auto allowance for Events Moncton &amp; Event Atlantic</t>
  </si>
  <si>
    <t>1x per diem for Events Moncton &amp; Atlantic</t>
  </si>
  <si>
    <t>Wolfville/Halifax, NS</t>
  </si>
  <si>
    <t>3.5 days of per diem ($105 x3 days/nights, $20 x 1 breakfast, and $25 x 1 lunch) for Devour the Food Festival, SEA, and Event Atlantic</t>
  </si>
  <si>
    <t>Northern/Southern, NB</t>
  </si>
  <si>
    <t>2.5x per diem (2 days and nights x$105, 1x breakfast x$20, and 1 lunch x $25) for Event Atlantic</t>
  </si>
  <si>
    <t>2x per diem (2x $90, 1x incidental $15) for Hockey Canada, Tourism Atlantic, and Ice City Intel</t>
  </si>
  <si>
    <t>Confederation bridge toll for Jack Frost marketing blitz</t>
  </si>
  <si>
    <t>1x accommodations for Jack Frost marketing blitz</t>
  </si>
  <si>
    <t>Accomodations and parking for Jack Frost marketing blitz</t>
  </si>
  <si>
    <t>Airfare for municipal partnerships</t>
  </si>
  <si>
    <t>Seat selection for municipal partnership airfare</t>
  </si>
  <si>
    <t>Airfare for SEC 2020</t>
  </si>
  <si>
    <t>Seat selection for SEC 2020 airfare</t>
  </si>
  <si>
    <t>Airfare for event attraction at CARHA</t>
  </si>
  <si>
    <t>Seat selection for CARHA airfare</t>
  </si>
  <si>
    <t>Ristorante a Mano - Halifax, NS</t>
  </si>
  <si>
    <t>Event attraction meeting over dinner</t>
  </si>
  <si>
    <t>3x accommodations for Jack Frost marketing blitz</t>
  </si>
  <si>
    <t>Sheraton - Toronto, ON</t>
  </si>
  <si>
    <t>Preston Dundas - Toronto, ON</t>
  </si>
  <si>
    <t>3x accommodations</t>
  </si>
  <si>
    <t>Bloomindale Limousine - Etobicoke, ON</t>
  </si>
  <si>
    <t>Taxi Champlain - Montreal, QC</t>
  </si>
  <si>
    <t>Jourdain - Quebec, QC</t>
  </si>
  <si>
    <t>Charbon Steakhouse - Quebec, QC</t>
  </si>
  <si>
    <t>L'Entrecote St Jean - Quebec, QC</t>
  </si>
  <si>
    <t>"meeting" for Quebec partnership</t>
  </si>
  <si>
    <t>CSTA prizing (boutique clothing) as part of Quebec partnership</t>
  </si>
  <si>
    <t>3x accommodations for Quebec partnership</t>
  </si>
  <si>
    <t>Hotel Le Germain - Quebec, QC</t>
  </si>
  <si>
    <t>Le Beffroi Bar - Quebec, QC</t>
  </si>
  <si>
    <t>Keg Place Ville Marie - Montreal, QC</t>
  </si>
  <si>
    <t>Taxi de la Savane - Montreal, QC</t>
  </si>
  <si>
    <t>Taxi - Lasalle, QC</t>
  </si>
  <si>
    <t>1x accommodations in Montreal required because of a flight cancellation</t>
  </si>
  <si>
    <t>Airfare for development and attraction travel (Charlottetown-Montreal-Ottawa &amp; Toronto-Charlottetown)</t>
  </si>
  <si>
    <t>Train tickets from Ottawa to Kingston</t>
  </si>
  <si>
    <t xml:space="preserve">Best practices event tickets for Multipurpose facility tour </t>
  </si>
  <si>
    <t>Registration for ShiftChanges</t>
  </si>
  <si>
    <t>Confederation Bridge toll</t>
  </si>
  <si>
    <t>Sheraton - Ottawa, ON</t>
  </si>
  <si>
    <t>The Keg - Kingston, ON</t>
  </si>
  <si>
    <t>Multipurpose facility meeting</t>
  </si>
  <si>
    <t>Olivea - Kingston, ON</t>
  </si>
  <si>
    <t>Esso - Nepean, ON</t>
  </si>
  <si>
    <t>Delta - Kingston, ON</t>
  </si>
  <si>
    <t>Impark - Toronto, ON</t>
  </si>
  <si>
    <t>Shell - Mississauga, ON</t>
  </si>
  <si>
    <t>Esso - Niagara Falls, ON</t>
  </si>
  <si>
    <t>Rental vehicle fuel</t>
  </si>
  <si>
    <t xml:space="preserve">Parking </t>
  </si>
  <si>
    <t>Westin Hotels - Toronto, ON</t>
  </si>
  <si>
    <t>Alamo - Ottawa, ON</t>
  </si>
  <si>
    <t>Sheraton - Niagara Falls, ON</t>
  </si>
  <si>
    <t>Airfare for event attraction (Charlottetown-Halifax-St. John's roundtrip)</t>
  </si>
  <si>
    <t>Incorrect billing (later refunded)</t>
  </si>
  <si>
    <t>Refund</t>
  </si>
  <si>
    <t>Tolls</t>
  </si>
  <si>
    <t>Westin - Halifax, NS</t>
  </si>
  <si>
    <t>Event attraction and development accommodations</t>
  </si>
  <si>
    <t>Event attraction and development accommodations (2 nights)</t>
  </si>
  <si>
    <t>PetroCan - Charlottetown, PE</t>
  </si>
  <si>
    <t>PetroCan - Sydney, NS</t>
  </si>
  <si>
    <t>Circle K/Irving, Charlottetown, PE</t>
  </si>
  <si>
    <t xml:space="preserve">Ferry toll </t>
  </si>
  <si>
    <t>Circle K/Irving - Sydney, NS</t>
  </si>
  <si>
    <t>Circle K/Irving - Charlottetown, PE</t>
  </si>
  <si>
    <t>Rental vehicle for Sydney trip</t>
  </si>
  <si>
    <t>Confederation Bridge toll to Halifax</t>
  </si>
  <si>
    <t>Rental vehicle for Halifax trip</t>
  </si>
  <si>
    <t>Accomodations (2 nights)</t>
  </si>
  <si>
    <t>Bridge toll to Moncton</t>
  </si>
  <si>
    <t>Parking</t>
  </si>
  <si>
    <t>Governor's Pub &amp; Eatery</t>
  </si>
  <si>
    <t>Delayed billing of Centre 200/902 advertising development meeting over dinner</t>
  </si>
  <si>
    <t>Grand Pre Service Station - Grand Pre, NS</t>
  </si>
  <si>
    <t>Bridge toll to Wolfville</t>
  </si>
  <si>
    <t>Luckett Farms Ltd - Wolfville, NS</t>
  </si>
  <si>
    <t>Rental vehicle for Wolfville trip</t>
  </si>
  <si>
    <t>Meeting for Devour Food Festival</t>
  </si>
  <si>
    <t>Marriott - Dartmouth, NS</t>
  </si>
  <si>
    <t>Circle K/Irving - Fredericton, NB</t>
  </si>
  <si>
    <t>Confederation Bridge Toll for Fredericton event attraction and development trip</t>
  </si>
  <si>
    <t>Event attraction and development accommodations (3 nights)</t>
  </si>
  <si>
    <t>Waterfront Development Co - Halifax, NS</t>
  </si>
  <si>
    <t>Confederation Bridge toll for Nova Scotia trip</t>
  </si>
  <si>
    <t>Circle K/Irving - Dartmouth, NS</t>
  </si>
  <si>
    <t>Rental vehicle for Nova Scotia trip</t>
  </si>
  <si>
    <t>Per diem (3 days, 1 $30 incidental) for event attraction/development/prospecting for Atlantic Venue Partnership, Event Atlantic, and SEA</t>
  </si>
  <si>
    <t>2.5x per diem for event attraction/development/prospecting for Multi-Cultural, tourism development, SEA, and ECMA</t>
  </si>
  <si>
    <t>Fredericton &amp; Saint John, NB</t>
  </si>
  <si>
    <t>2x per diem (2 days, 1 night - 1x $105, 1x $90) for event attraction/development/prospecting - Atlantic Venue Partnership and Usports</t>
  </si>
  <si>
    <t>Victoria, BC</t>
  </si>
  <si>
    <t>2x per diem (1 full day, 1 supper, 1 incidental) for Event attraction/development/prospecting - Sport/Garden Tourism and Canadian Capital Cities Organization</t>
  </si>
  <si>
    <t>Per diem for Canadian Capital Cities Organization and City of Victoria meetings and tours</t>
  </si>
  <si>
    <t>Per diem (4 days, 3 nights) for event attraction/development/prospecting - Sport Tourism, CUFC, Festival, and cultural exploration</t>
  </si>
  <si>
    <t>Vancouver, BC</t>
  </si>
  <si>
    <t xml:space="preserve">Personal auto allowance for Event Development/Attraction - SCORE, Atlantic Venue Partnership, and Wasco AV Holiday Programming </t>
  </si>
  <si>
    <t xml:space="preserve">Per diem (2 days, 1 night) for Event Development/Attraction - SCORE, Atlantic Venue Partnership, and Wasco AV Holiday Programming </t>
  </si>
  <si>
    <t>St. John's, NL</t>
  </si>
  <si>
    <t>Per diem 5 days (1 - $85, 2-4 - $105 each, 5 -$90) for Event Development Attraction - SCORE, Promoter Meetings, and ELC Mission</t>
  </si>
  <si>
    <t>Ottawa, ON &amp; Montreal &amp; Quebec, QC</t>
  </si>
  <si>
    <t>Per diem 8 days, 7 nights for Event Development Attraction - SCORE, FAME, and Municipal Partnerships</t>
  </si>
  <si>
    <t>Personal auto allowance for Event Development Attraction - Event Atlantic Board Meetings &amp; Summit, and Wasco AV Holiday Programming</t>
  </si>
  <si>
    <t>Per diem (5 days plus one dinner) for Event Development Attraction - Event Atlantic Board Meetings &amp; Summit, and Wasco AV Holiday Programming</t>
  </si>
  <si>
    <t>Mahone Bay, NS</t>
  </si>
  <si>
    <t>Personal auto allowance for Event Development/Attraction - Fall Festival and Scarecrow Festival</t>
  </si>
  <si>
    <t>3.75x per diem for Event Development/Attraction - Curling Canada, SEA, AVP, ECBL, and City of HFX</t>
  </si>
  <si>
    <t>7x per diem for Event Development/Attraction/Prospecting - Prime Time Sport &amp; Entertainment Conference and Trade Show</t>
  </si>
  <si>
    <t>Halifax/Bridgewater, NS</t>
  </si>
  <si>
    <t>3 days, 2 night of per diem for Event Development/Attraction/Prospecting - Hockey Canada</t>
  </si>
  <si>
    <t>Ottawa, ON &amp; Montreal, QC</t>
  </si>
  <si>
    <t>6x per diem for Development/Attraction -Tourism Industry Association of Canada Congress and Sport Tourism Mission</t>
  </si>
  <si>
    <t>3 days, 2 nights of per diem ($105 x 2, $90 x 1) for event attraction &amp; development - SCORE, Promoter Meeting, Sport Entertainment Atlanta, and Evergreen Festival</t>
  </si>
  <si>
    <t>Hotel reservations (for May) for EMCA accommodations</t>
  </si>
  <si>
    <t>EMCA registrations (2x)</t>
  </si>
  <si>
    <t>Hotel reservations (for May) for EMCA accommodations refund</t>
  </si>
  <si>
    <t>EMCA event tickets</t>
  </si>
  <si>
    <t>PetroCan - Chester Basin, NS</t>
  </si>
  <si>
    <t>Chop - Halifax</t>
  </si>
  <si>
    <t>Accommodations for Nova Scotia mission</t>
  </si>
  <si>
    <t>EMCA/promoter meeting</t>
  </si>
  <si>
    <t>Circle K/Irving - Halifax</t>
  </si>
  <si>
    <t>Confederation Bridge toll for NS/NB mission</t>
  </si>
  <si>
    <t>Accommodations for NS/NB mission</t>
  </si>
  <si>
    <t>Confederation Bridge toll for New Brunswick mission</t>
  </si>
  <si>
    <t>City of Saint John, Saint John, NB</t>
  </si>
  <si>
    <t>Tourism product experience fee</t>
  </si>
  <si>
    <t>3x accommodations for NB mission</t>
  </si>
  <si>
    <t>Cha Baa Thai - Halifax, NS</t>
  </si>
  <si>
    <t>PetroCan - Debert, NS</t>
  </si>
  <si>
    <t>Rental vehicle for NB mission</t>
  </si>
  <si>
    <t>Dinner meeting with Province of Nova Scotia</t>
  </si>
  <si>
    <t>Westin - Mission, BC</t>
  </si>
  <si>
    <t>Carnaval Del Sol - Saint John, NB</t>
  </si>
  <si>
    <t>Shell - Saanichton</t>
  </si>
  <si>
    <t>National Car Rental - Sydney, BC</t>
  </si>
  <si>
    <t>Vehicle rental for Nova Scotia trip</t>
  </si>
  <si>
    <t>Carnaval del Sol admission</t>
  </si>
  <si>
    <t>Rental vehicle for Victoria trip</t>
  </si>
  <si>
    <t>Browns Social House - Victoria, BC</t>
  </si>
  <si>
    <t>Shell - Millbay, BC</t>
  </si>
  <si>
    <t>North Shore Taxi - North Vancouver, BC</t>
  </si>
  <si>
    <t>Aquabus Ferry - Vancouver, BC</t>
  </si>
  <si>
    <t>Black Top &amp; Checker Cabs - Vancouver, BC</t>
  </si>
  <si>
    <t xml:space="preserve">CPL Business devleopment </t>
  </si>
  <si>
    <t>Airfare to Whitehorse for CCCO conference</t>
  </si>
  <si>
    <t>Airfare to St. John's</t>
  </si>
  <si>
    <t>Moxie's - St. John's, NL</t>
  </si>
  <si>
    <t>Event development/attraction and promoter meeting over dinner</t>
  </si>
  <si>
    <t>Budgen's Taxi - St. John's, NL</t>
  </si>
  <si>
    <t>Sheraton - St. John's, NL</t>
  </si>
  <si>
    <t>Train travel from Ottawa-Montreal</t>
  </si>
  <si>
    <t>Accommodations for event attraction &amp; development (4 nights)</t>
  </si>
  <si>
    <t>Airfare (Charlottetown-Montreal-Ottawa &amp; Montreal-Quebec &amp; Quebec-Montreal-Charlottetown)</t>
  </si>
  <si>
    <t>Mamie Clafoutis - Ottawa, ON</t>
  </si>
  <si>
    <t>Dinner meeting with Sport Tourism Canada</t>
  </si>
  <si>
    <t>Impark - Ottawa, ON</t>
  </si>
  <si>
    <t>parking</t>
  </si>
  <si>
    <t>Frontgate Tickets - Ottawa, ON</t>
  </si>
  <si>
    <t>3x accommodations and parking</t>
  </si>
  <si>
    <t>City Folk Festivals Best Practices admissions</t>
  </si>
  <si>
    <t>Vehicle rental</t>
  </si>
  <si>
    <t>Metro transit pass</t>
  </si>
  <si>
    <t>Quebec City partnership</t>
  </si>
  <si>
    <t>Hotel pur Quebec - Quebec, QC</t>
  </si>
  <si>
    <t>Confederation Bridge toll for Event Atlantic Summit</t>
  </si>
  <si>
    <t>Meeting for Holiday Projection on the Plaza</t>
  </si>
  <si>
    <t>Partial payment for four nights of accommodations for Event Atlantic Summit</t>
  </si>
  <si>
    <t>Airfare from Charlottetown to Toronto for Capital PT Sport &amp; Entertainment</t>
  </si>
  <si>
    <t>Confederation bridge toll for Halifax trip</t>
  </si>
  <si>
    <t xml:space="preserve">Train fare </t>
  </si>
  <si>
    <t>Airfare to TIAC Tourism Congress</t>
  </si>
  <si>
    <t>Jack Astor's - Dartmouth, NS</t>
  </si>
  <si>
    <t>Circle K/Irving - Liverpool, NS</t>
  </si>
  <si>
    <t>Region of Queens - Liverpool, NS</t>
  </si>
  <si>
    <t>Westwood Developments - Halifax, NS</t>
  </si>
  <si>
    <t>Moxie's - Halifax, NS</t>
  </si>
  <si>
    <t>Clyde Street Developments - Bedford, NS</t>
  </si>
  <si>
    <t>Dinner meeting for partnership with Sport &amp; Entertainment Atlantic</t>
  </si>
  <si>
    <t>Admission to Curling Canada Road to the Roar</t>
  </si>
  <si>
    <t>Holiday Projection on the Plaza dinner meeting</t>
  </si>
  <si>
    <t>UltraMar - Windsor, NS</t>
  </si>
  <si>
    <t>Prime Time Sport &amp; Entertainment Congress registration fee</t>
  </si>
  <si>
    <t>Vehicle rental for Halifax trip</t>
  </si>
  <si>
    <t>UP Express - Mississauga, ON</t>
  </si>
  <si>
    <t>6 night stay</t>
  </si>
  <si>
    <t>Circle K/Irving - Bridgewater, NS</t>
  </si>
  <si>
    <t>Confederation Bridge toll for trip to Halifax</t>
  </si>
  <si>
    <t>Accommodations (2 nights)</t>
  </si>
  <si>
    <t>Landowne Stadium Ltd - Ottawa, ON</t>
  </si>
  <si>
    <t>Entreprise - Ottawa, ON</t>
  </si>
  <si>
    <t>Hockey Canada Capital City Challenge City 2021</t>
  </si>
  <si>
    <t>Rental vehicle for Ottawa trip</t>
  </si>
  <si>
    <t>Accommodations for four days</t>
  </si>
  <si>
    <t>Esso - Halifax, NS</t>
  </si>
  <si>
    <t>Total 19-21 travel spending</t>
  </si>
  <si>
    <t>Includes About $10 in food charges</t>
  </si>
  <si>
    <t>Dinner, no breakdown of charges</t>
  </si>
  <si>
    <t>https://www.marriott.com/en-us/hotels/yvrjw-jw-marriott-parq-vancouver/overview/?scid=bb1a189a-fec3-4d19-a255-54ba596febe2&amp;y_source=1_NDIyOTY4NC03MTUtbG9jYXRpb24ud2Vic2l0ZQ%3D%3D</t>
  </si>
  <si>
    <t>Five star hotel, includes $67.97 lunch</t>
  </si>
  <si>
    <t>Marriott - Halifax, NS</t>
  </si>
  <si>
    <t>Accommodations and meetings</t>
  </si>
  <si>
    <t>$225.49 restaurant tab + $33.38 restaurant tab</t>
  </si>
  <si>
    <t>$65.80 dinner charge</t>
  </si>
  <si>
    <t>Took place on 2020-09-07</t>
  </si>
  <si>
    <t>$39.68 dinner</t>
  </si>
  <si>
    <t>Holiday Inn Sydney Waterfront</t>
  </si>
  <si>
    <t>$35.71 Lunch</t>
  </si>
  <si>
    <t>3.5x per diem for event attraction/development/prospecting - Event Atlantic, 506 Festival, Curling Canada, and ECMA</t>
  </si>
  <si>
    <t>$51.51 lunch</t>
  </si>
  <si>
    <t>CPL admissions (Canadian Premier League)</t>
  </si>
  <si>
    <t>Ticketmaster</t>
  </si>
  <si>
    <t>5 star hotel</t>
  </si>
  <si>
    <t>JW Marriot Parq - Vancouver, BC</t>
  </si>
  <si>
    <t>$46.40 breakfast</t>
  </si>
  <si>
    <t>Tim Hortons Brier: Pool Play - Draw #5</t>
  </si>
  <si>
    <t>$159.61 dinner at the Shore Club</t>
  </si>
  <si>
    <t>Per Diem</t>
  </si>
  <si>
    <t>Meal</t>
  </si>
  <si>
    <t>Meal Location</t>
  </si>
  <si>
    <t>Meal type</t>
  </si>
  <si>
    <t>Lunch</t>
  </si>
  <si>
    <t>Trip</t>
  </si>
  <si>
    <t>Extra:</t>
  </si>
  <si>
    <t>McKelvie's Restaurant, Halifax</t>
  </si>
  <si>
    <t>Vapiano, Charlotte, NC</t>
  </si>
  <si>
    <t>La Strada, Lake Lure, NC</t>
  </si>
  <si>
    <t>Dinner</t>
  </si>
  <si>
    <t>The Auction House, Halifax</t>
  </si>
  <si>
    <t>Il Matto, Quebec City</t>
  </si>
  <si>
    <t>Le Beffroi, Quebec City</t>
  </si>
  <si>
    <t>Joey Rideau, Ottawa</t>
  </si>
  <si>
    <t>Deacon Brodies Pub, Ottawa</t>
  </si>
  <si>
    <t>Old Rock Café, Chimney Rock, NC</t>
  </si>
  <si>
    <t>Denny's, Spindale, NC</t>
  </si>
  <si>
    <t>Breakfast</t>
  </si>
  <si>
    <t>Marriott Courtyard, Halifax</t>
  </si>
  <si>
    <t>Extra per-diems</t>
  </si>
  <si>
    <t>Extra meals</t>
  </si>
  <si>
    <t>$53.28 meal</t>
  </si>
  <si>
    <t>Marriott Toronto Eaton Centre, Toronto</t>
  </si>
  <si>
    <t>$62.38 breakfast?</t>
  </si>
  <si>
    <t>Westin, Ottawa</t>
  </si>
  <si>
    <t>Per diem for 2 breakfast, 3 lunches, 3 dinners + 1 incidental</t>
  </si>
  <si>
    <t>Ristorante A Mano, Halifax</t>
  </si>
  <si>
    <t>The Keg, Montreal</t>
  </si>
  <si>
    <t>The Keg, Kingston</t>
  </si>
  <si>
    <t>Olivea, Kingston</t>
  </si>
  <si>
    <t>Cambridge Suites, Sydney</t>
  </si>
  <si>
    <t>Governor's Pub &amp; Eatery, Halifax</t>
  </si>
  <si>
    <t>Luckett Farms Ltd., Wolfville</t>
  </si>
  <si>
    <t>Delta, Fredericton</t>
  </si>
  <si>
    <t>TOTAL</t>
  </si>
  <si>
    <t>Westin, Halifax</t>
  </si>
  <si>
    <t>Chop, Halifax</t>
  </si>
  <si>
    <t>Delta Fredericton</t>
  </si>
  <si>
    <t>Cha Baa Thai, Halifax</t>
  </si>
  <si>
    <t>Moxie's, St. John's</t>
  </si>
  <si>
    <t>Mamie Clafoutis, Ottawa</t>
  </si>
  <si>
    <t>Jack Astor's, Dartmouth</t>
  </si>
  <si>
    <t>Moxie's, Halifax</t>
  </si>
  <si>
    <t>Sheraton, St. John's</t>
  </si>
  <si>
    <t>JW Marriott Parq, Vancouver</t>
  </si>
  <si>
    <t>Cost per night</t>
  </si>
  <si>
    <t>Hotel</t>
  </si>
  <si>
    <t>JW Marriott Parq</t>
  </si>
  <si>
    <t>Total</t>
  </si>
  <si>
    <t>Location</t>
  </si>
  <si>
    <t>TOTAL:</t>
  </si>
  <si>
    <t>Included in Prime Time conference</t>
  </si>
  <si>
    <t>Toronto, On</t>
  </si>
  <si>
    <t>Breakfast and lunch included on 15th and 16th</t>
  </si>
  <si>
    <t>Includes three lunches (sept. 25-27)</t>
  </si>
  <si>
    <t>Included in IFEA Conference</t>
  </si>
  <si>
    <t>Included in ShiftChange conference ticket</t>
  </si>
  <si>
    <t>Colour code</t>
  </si>
  <si>
    <t>Per diem</t>
  </si>
  <si>
    <t>5-star hotel</t>
  </si>
  <si>
    <t>Conference Registration</t>
  </si>
  <si>
    <t>Confirmation over the phone that Lunch and dinner were included on the 22nd, and breakfast on the 23rd.</t>
  </si>
  <si>
    <t>Extra meals: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</si>
</sst>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/m/yy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/>
    <xf numFmtId="0" fontId="2" fillId="0" borderId="0" xfId="1" applyFont="1"/>
    <xf numFmtId="14" fontId="0" fillId="0" borderId="0" xfId="0" applyNumberFormat="1"/>
    <xf numFmtId="165" fontId="0" fillId="0" borderId="0" xfId="0" applyNumberFormat="1"/>
    <xf numFmtId="0" fontId="2" fillId="0" borderId="0" xfId="1" applyFont="1" applyFill="1"/>
    <xf numFmtId="0" fontId="0" fillId="2" borderId="0" xfId="0" applyFill="1"/>
    <xf numFmtId="165" fontId="0" fillId="2" borderId="0" xfId="0" applyNumberFormat="1" applyFill="1"/>
    <xf numFmtId="14" fontId="0" fillId="2" borderId="0" xfId="0" applyNumberFormat="1" applyFill="1"/>
    <xf numFmtId="14" fontId="0" fillId="3" borderId="0" xfId="0" applyNumberFormat="1" applyFill="1"/>
    <xf numFmtId="0" fontId="0" fillId="3" borderId="0" xfId="0" applyFill="1"/>
    <xf numFmtId="165" fontId="0" fillId="3" borderId="0" xfId="0" applyNumberFormat="1" applyFill="1"/>
    <xf numFmtId="14" fontId="0" fillId="4" borderId="0" xfId="0" applyNumberFormat="1" applyFill="1"/>
    <xf numFmtId="0" fontId="0" fillId="4" borderId="0" xfId="0" applyFill="1"/>
    <xf numFmtId="165" fontId="0" fillId="4" borderId="0" xfId="0" applyNumberFormat="1" applyFill="1"/>
    <xf numFmtId="0" fontId="3" fillId="0" borderId="0" xfId="2"/>
    <xf numFmtId="14" fontId="0" fillId="5" borderId="0" xfId="0" applyNumberFormat="1" applyFill="1"/>
    <xf numFmtId="0" fontId="0" fillId="5" borderId="0" xfId="0" applyFill="1"/>
    <xf numFmtId="165" fontId="0" fillId="5" borderId="0" xfId="0" applyNumberFormat="1" applyFill="1"/>
    <xf numFmtId="0" fontId="0" fillId="0" borderId="0" xfId="0" applyFill="1"/>
    <xf numFmtId="0" fontId="6" fillId="0" borderId="0" xfId="0" applyFont="1"/>
    <xf numFmtId="44" fontId="6" fillId="0" borderId="0" xfId="3" applyFont="1"/>
    <xf numFmtId="44" fontId="0" fillId="0" borderId="0" xfId="3" applyFont="1"/>
    <xf numFmtId="0" fontId="5" fillId="0" borderId="0" xfId="0" applyFont="1"/>
    <xf numFmtId="44" fontId="0" fillId="0" borderId="0" xfId="0" applyNumberFormat="1"/>
    <xf numFmtId="44" fontId="5" fillId="0" borderId="0" xfId="0" applyNumberFormat="1" applyFont="1"/>
    <xf numFmtId="14" fontId="6" fillId="0" borderId="0" xfId="0" applyNumberFormat="1" applyFont="1"/>
    <xf numFmtId="44" fontId="5" fillId="0" borderId="0" xfId="3" applyFont="1"/>
    <xf numFmtId="0" fontId="7" fillId="0" borderId="0" xfId="0" applyFont="1" applyAlignment="1">
      <alignment horizontal="center"/>
    </xf>
    <xf numFmtId="1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/>
    <xf numFmtId="0" fontId="0" fillId="5" borderId="0" xfId="0" applyFill="1" applyAlignment="1">
      <alignment wrapText="1"/>
    </xf>
  </cellXfs>
  <cellStyles count="4">
    <cellStyle name="Currency" xfId="3" builtinId="4"/>
    <cellStyle name="Hyperlink" xfId="2" builtinId="8"/>
    <cellStyle name="Normal" xfId="0" builtinId="0"/>
    <cellStyle name="Normal 2" xfId="1" xr:uid="{EBC6C9F3-3D29-4114-96A1-81891BA5D7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naud Brossard" id="{45FF2D1C-F3F2-4108-A765-12297EDC0072}" userId="307fb8accfe985e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44" dT="2022-06-01T16:56:11.78" personId="{45FF2D1C-F3F2-4108-A765-12297EDC0072}" id="{EC5795D6-B5C1-46FF-A1BD-19DF62A38C7A}">
    <text>We need to ask for the receipt</text>
  </threadedComment>
  <threadedComment ref="D263" dT="2022-06-01T16:59:45.92" personId="{45FF2D1C-F3F2-4108-A765-12297EDC0072}" id="{8A91EB30-6C5E-41D6-9CDF-F02BC5C9F8E7}">
    <text>We need to ask for the receipt.</text>
  </threadedComment>
  <threadedComment ref="D264" dT="2022-06-01T16:59:53.75" personId="{45FF2D1C-F3F2-4108-A765-12297EDC0072}" id="{A8099F37-58E0-4025-B0D8-25C3CF1631EC}">
    <text>We need to ask for the receipt.</text>
  </threadedComment>
  <threadedComment ref="D348" dT="2022-06-02T12:31:26.85" personId="{45FF2D1C-F3F2-4108-A765-12297EDC0072}" id="{764894E8-EAAD-497E-980D-8CB741805E4E}">
    <text>We need that receipt.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riott.com/en-us/hotels/yvrjw-jw-marriott-parq-vancouver/overview/?scid=bb1a189a-fec3-4d19-a255-54ba596febe2&amp;y_source=1_NDIyOTY4NC03MTUtbG9jYXRpb24ud2Vic2l0ZQ%3D%3D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28D9-9801-49A7-8582-7DD9D2577B39}">
  <dimension ref="A1:G486"/>
  <sheetViews>
    <sheetView topLeftCell="A227" zoomScale="85" zoomScaleNormal="85" workbookViewId="0">
      <selection activeCell="E247" sqref="E247"/>
    </sheetView>
  </sheetViews>
  <sheetFormatPr defaultRowHeight="15" x14ac:dyDescent="0.25"/>
  <cols>
    <col min="1" max="1" width="17.85546875" customWidth="1"/>
    <col min="2" max="2" width="35.42578125" customWidth="1"/>
    <col min="3" max="3" width="84.7109375" customWidth="1"/>
    <col min="4" max="4" width="27.42578125" style="4" customWidth="1"/>
    <col min="5" max="5" width="54.5703125" bestFit="1" customWidth="1"/>
    <col min="6" max="6" width="13.85546875" customWidth="1"/>
    <col min="7" max="7" width="23.7109375" bestFit="1" customWidth="1"/>
  </cols>
  <sheetData>
    <row r="1" spans="1:7" ht="15.75" x14ac:dyDescent="0.25">
      <c r="A1" s="1" t="s">
        <v>1</v>
      </c>
      <c r="B1" s="2" t="s">
        <v>2</v>
      </c>
      <c r="C1" s="2" t="s">
        <v>3</v>
      </c>
      <c r="D1" s="2" t="s">
        <v>0</v>
      </c>
      <c r="E1" s="5" t="s">
        <v>26</v>
      </c>
    </row>
    <row r="2" spans="1:7" x14ac:dyDescent="0.25">
      <c r="A2" s="8">
        <v>43481</v>
      </c>
      <c r="B2" s="6" t="s">
        <v>260</v>
      </c>
      <c r="C2" s="6" t="s">
        <v>264</v>
      </c>
      <c r="D2" s="7">
        <v>280</v>
      </c>
      <c r="E2" s="19"/>
    </row>
    <row r="3" spans="1:7" x14ac:dyDescent="0.25">
      <c r="A3" s="3">
        <v>43546</v>
      </c>
      <c r="B3" t="s">
        <v>52</v>
      </c>
      <c r="C3" t="s">
        <v>53</v>
      </c>
      <c r="D3" s="4">
        <v>1116.1600000000001</v>
      </c>
    </row>
    <row r="4" spans="1:7" x14ac:dyDescent="0.25">
      <c r="A4" s="3">
        <v>43548</v>
      </c>
      <c r="B4" t="s">
        <v>54</v>
      </c>
      <c r="C4" t="s">
        <v>56</v>
      </c>
      <c r="D4" s="4">
        <v>12.5</v>
      </c>
      <c r="G4" s="23" t="s">
        <v>557</v>
      </c>
    </row>
    <row r="5" spans="1:7" x14ac:dyDescent="0.25">
      <c r="A5" s="3">
        <v>43550</v>
      </c>
      <c r="B5" t="s">
        <v>55</v>
      </c>
      <c r="C5" t="s">
        <v>57</v>
      </c>
      <c r="D5" s="4">
        <v>95</v>
      </c>
      <c r="G5" s="6" t="s">
        <v>558</v>
      </c>
    </row>
    <row r="6" spans="1:7" x14ac:dyDescent="0.25">
      <c r="A6" s="3">
        <v>43550</v>
      </c>
      <c r="B6" t="s">
        <v>58</v>
      </c>
      <c r="C6" t="s">
        <v>57</v>
      </c>
      <c r="D6" s="4">
        <v>95</v>
      </c>
      <c r="G6" s="10" t="s">
        <v>500</v>
      </c>
    </row>
    <row r="7" spans="1:7" x14ac:dyDescent="0.25">
      <c r="A7" s="3">
        <v>43551</v>
      </c>
      <c r="B7" t="s">
        <v>60</v>
      </c>
      <c r="C7" t="s">
        <v>59</v>
      </c>
      <c r="D7" s="4">
        <v>63</v>
      </c>
      <c r="G7" s="13" t="s">
        <v>559</v>
      </c>
    </row>
    <row r="8" spans="1:7" x14ac:dyDescent="0.25">
      <c r="A8" s="3">
        <v>43551</v>
      </c>
      <c r="B8" t="s">
        <v>61</v>
      </c>
      <c r="C8" t="s">
        <v>59</v>
      </c>
      <c r="D8" s="4">
        <v>35</v>
      </c>
      <c r="G8" s="17" t="s">
        <v>560</v>
      </c>
    </row>
    <row r="9" spans="1:7" x14ac:dyDescent="0.25">
      <c r="A9" s="9">
        <v>43551</v>
      </c>
      <c r="B9" s="10" t="s">
        <v>62</v>
      </c>
      <c r="C9" s="10" t="s">
        <v>63</v>
      </c>
      <c r="D9" s="11">
        <v>834.43</v>
      </c>
      <c r="E9" s="10" t="s">
        <v>498</v>
      </c>
    </row>
    <row r="10" spans="1:7" x14ac:dyDescent="0.25">
      <c r="A10" s="3">
        <v>43553</v>
      </c>
      <c r="B10" t="s">
        <v>64</v>
      </c>
      <c r="C10" t="s">
        <v>65</v>
      </c>
      <c r="D10" s="4">
        <v>52.48</v>
      </c>
    </row>
    <row r="11" spans="1:7" x14ac:dyDescent="0.25">
      <c r="A11" s="3">
        <v>43553</v>
      </c>
      <c r="B11" t="s">
        <v>66</v>
      </c>
      <c r="C11" t="s">
        <v>59</v>
      </c>
      <c r="D11" s="4">
        <v>36</v>
      </c>
    </row>
    <row r="12" spans="1:7" x14ac:dyDescent="0.25">
      <c r="A12" s="8">
        <v>43556</v>
      </c>
      <c r="B12" s="6" t="s">
        <v>4</v>
      </c>
      <c r="C12" s="6" t="s">
        <v>5</v>
      </c>
      <c r="D12" s="7">
        <v>363.8</v>
      </c>
    </row>
    <row r="13" spans="1:7" x14ac:dyDescent="0.25">
      <c r="A13" s="3">
        <v>43556</v>
      </c>
      <c r="B13" t="s">
        <v>4</v>
      </c>
      <c r="C13" t="s">
        <v>6</v>
      </c>
      <c r="D13" s="4">
        <v>90.5</v>
      </c>
    </row>
    <row r="14" spans="1:7" x14ac:dyDescent="0.25">
      <c r="A14" s="3">
        <v>43556</v>
      </c>
      <c r="B14" t="s">
        <v>68</v>
      </c>
      <c r="C14" t="s">
        <v>67</v>
      </c>
      <c r="D14" s="4">
        <v>47.75</v>
      </c>
    </row>
    <row r="15" spans="1:7" x14ac:dyDescent="0.25">
      <c r="A15" s="3">
        <v>43556</v>
      </c>
      <c r="B15" t="s">
        <v>69</v>
      </c>
      <c r="C15" t="s">
        <v>71</v>
      </c>
      <c r="D15" s="4">
        <v>179.4</v>
      </c>
    </row>
    <row r="16" spans="1:7" x14ac:dyDescent="0.25">
      <c r="A16" s="3">
        <v>43557</v>
      </c>
      <c r="B16" t="s">
        <v>70</v>
      </c>
      <c r="C16" t="s">
        <v>72</v>
      </c>
      <c r="D16" s="4">
        <v>59.5</v>
      </c>
    </row>
    <row r="17" spans="1:4" x14ac:dyDescent="0.25">
      <c r="A17" s="3">
        <v>43557</v>
      </c>
      <c r="B17" t="s">
        <v>73</v>
      </c>
      <c r="C17" t="s">
        <v>74</v>
      </c>
      <c r="D17" s="4">
        <v>163.30000000000001</v>
      </c>
    </row>
    <row r="18" spans="1:4" x14ac:dyDescent="0.25">
      <c r="A18" s="9">
        <v>43558</v>
      </c>
      <c r="B18" s="10" t="s">
        <v>75</v>
      </c>
      <c r="C18" s="10" t="s">
        <v>76</v>
      </c>
      <c r="D18" s="11">
        <v>41.37</v>
      </c>
    </row>
    <row r="19" spans="1:4" x14ac:dyDescent="0.25">
      <c r="A19" s="3">
        <v>43558</v>
      </c>
      <c r="B19" t="s">
        <v>77</v>
      </c>
      <c r="C19" t="s">
        <v>74</v>
      </c>
      <c r="D19" s="4">
        <v>178.25</v>
      </c>
    </row>
    <row r="20" spans="1:4" x14ac:dyDescent="0.25">
      <c r="A20" s="3">
        <v>43559</v>
      </c>
      <c r="B20" t="s">
        <v>78</v>
      </c>
      <c r="C20" t="s">
        <v>72</v>
      </c>
      <c r="D20" s="4">
        <v>57</v>
      </c>
    </row>
    <row r="21" spans="1:4" x14ac:dyDescent="0.25">
      <c r="A21" s="3">
        <v>43559</v>
      </c>
      <c r="B21" t="s">
        <v>79</v>
      </c>
      <c r="C21" t="s">
        <v>72</v>
      </c>
      <c r="D21" s="4">
        <v>44.5</v>
      </c>
    </row>
    <row r="22" spans="1:4" x14ac:dyDescent="0.25">
      <c r="A22" s="3">
        <v>43560</v>
      </c>
      <c r="B22" t="s">
        <v>80</v>
      </c>
      <c r="C22" t="s">
        <v>74</v>
      </c>
      <c r="D22" s="4">
        <v>186.51</v>
      </c>
    </row>
    <row r="23" spans="1:4" x14ac:dyDescent="0.25">
      <c r="A23" s="3">
        <v>43560</v>
      </c>
      <c r="B23" t="s">
        <v>80</v>
      </c>
      <c r="C23" t="s">
        <v>81</v>
      </c>
      <c r="D23" s="4">
        <v>28.75</v>
      </c>
    </row>
    <row r="24" spans="1:4" x14ac:dyDescent="0.25">
      <c r="A24" s="8">
        <v>43564</v>
      </c>
      <c r="B24" s="6" t="s">
        <v>7</v>
      </c>
      <c r="C24" s="6" t="s">
        <v>8</v>
      </c>
      <c r="D24" s="7">
        <v>90.95</v>
      </c>
    </row>
    <row r="25" spans="1:4" x14ac:dyDescent="0.25">
      <c r="A25" s="3">
        <v>43564</v>
      </c>
      <c r="B25" t="s">
        <v>68</v>
      </c>
      <c r="C25" t="s">
        <v>82</v>
      </c>
      <c r="D25" s="4">
        <v>47.75</v>
      </c>
    </row>
    <row r="26" spans="1:4" x14ac:dyDescent="0.25">
      <c r="A26" s="3">
        <v>43564</v>
      </c>
      <c r="B26" t="s">
        <v>79</v>
      </c>
      <c r="C26" t="s">
        <v>83</v>
      </c>
      <c r="D26" s="4">
        <v>40</v>
      </c>
    </row>
    <row r="27" spans="1:4" x14ac:dyDescent="0.25">
      <c r="A27" s="3">
        <v>43565</v>
      </c>
      <c r="B27" t="s">
        <v>69</v>
      </c>
      <c r="C27" t="s">
        <v>83</v>
      </c>
      <c r="D27" s="4">
        <v>82.8</v>
      </c>
    </row>
    <row r="28" spans="1:4" x14ac:dyDescent="0.25">
      <c r="A28" s="3">
        <v>43572</v>
      </c>
      <c r="B28" t="s">
        <v>9</v>
      </c>
      <c r="C28" t="s">
        <v>10</v>
      </c>
      <c r="D28" s="4">
        <v>301.92</v>
      </c>
    </row>
    <row r="29" spans="1:4" x14ac:dyDescent="0.25">
      <c r="A29" s="8">
        <v>43572</v>
      </c>
      <c r="B29" s="6" t="s">
        <v>9</v>
      </c>
      <c r="C29" s="6" t="s">
        <v>11</v>
      </c>
      <c r="D29" s="7">
        <v>181.9</v>
      </c>
    </row>
    <row r="30" spans="1:4" x14ac:dyDescent="0.25">
      <c r="A30" s="3">
        <v>43572</v>
      </c>
      <c r="B30" t="s">
        <v>68</v>
      </c>
      <c r="C30" t="s">
        <v>84</v>
      </c>
      <c r="D30" s="4">
        <v>47.75</v>
      </c>
    </row>
    <row r="31" spans="1:4" x14ac:dyDescent="0.25">
      <c r="A31" s="3">
        <v>43573</v>
      </c>
      <c r="B31" t="s">
        <v>73</v>
      </c>
      <c r="C31" t="s">
        <v>85</v>
      </c>
      <c r="D31" s="4">
        <v>177.6</v>
      </c>
    </row>
    <row r="32" spans="1:4" x14ac:dyDescent="0.25">
      <c r="A32" s="3">
        <v>43573</v>
      </c>
      <c r="B32" t="s">
        <v>86</v>
      </c>
      <c r="C32" t="s">
        <v>87</v>
      </c>
      <c r="D32" s="4">
        <v>75.599999999999994</v>
      </c>
    </row>
    <row r="33" spans="1:5" x14ac:dyDescent="0.25">
      <c r="A33" s="3">
        <v>43573</v>
      </c>
      <c r="B33" t="s">
        <v>86</v>
      </c>
      <c r="C33" t="s">
        <v>88</v>
      </c>
      <c r="D33" s="4">
        <v>1227.4100000000001</v>
      </c>
    </row>
    <row r="34" spans="1:5" x14ac:dyDescent="0.25">
      <c r="A34" s="8">
        <v>43580</v>
      </c>
      <c r="B34" s="6" t="s">
        <v>12</v>
      </c>
      <c r="C34" s="6" t="s">
        <v>13</v>
      </c>
      <c r="D34" s="7">
        <v>454.75</v>
      </c>
    </row>
    <row r="35" spans="1:5" x14ac:dyDescent="0.25">
      <c r="A35" s="3">
        <v>43581</v>
      </c>
      <c r="B35" t="s">
        <v>89</v>
      </c>
      <c r="C35" t="s">
        <v>90</v>
      </c>
      <c r="D35" s="4">
        <v>1066.3900000000001</v>
      </c>
    </row>
    <row r="36" spans="1:5" x14ac:dyDescent="0.25">
      <c r="A36" s="3">
        <v>43581</v>
      </c>
      <c r="B36" t="s">
        <v>86</v>
      </c>
      <c r="C36" t="s">
        <v>91</v>
      </c>
      <c r="D36" s="4">
        <v>33.35</v>
      </c>
    </row>
    <row r="37" spans="1:5" x14ac:dyDescent="0.25">
      <c r="A37" s="3">
        <v>43581</v>
      </c>
      <c r="B37" t="s">
        <v>86</v>
      </c>
      <c r="C37" t="s">
        <v>92</v>
      </c>
      <c r="D37" s="4">
        <v>794.93</v>
      </c>
    </row>
    <row r="38" spans="1:5" x14ac:dyDescent="0.25">
      <c r="A38" s="9">
        <v>43582</v>
      </c>
      <c r="B38" s="10" t="s">
        <v>93</v>
      </c>
      <c r="C38" s="10" t="s">
        <v>94</v>
      </c>
      <c r="D38" s="11">
        <v>140.94999999999999</v>
      </c>
      <c r="E38" s="19"/>
    </row>
    <row r="39" spans="1:5" x14ac:dyDescent="0.25">
      <c r="A39" s="3">
        <v>43584</v>
      </c>
      <c r="B39" t="s">
        <v>86</v>
      </c>
      <c r="C39" t="s">
        <v>95</v>
      </c>
      <c r="D39" s="4">
        <v>74.75</v>
      </c>
    </row>
    <row r="40" spans="1:5" x14ac:dyDescent="0.25">
      <c r="A40" s="3">
        <v>43584</v>
      </c>
      <c r="B40" t="s">
        <v>86</v>
      </c>
      <c r="C40" t="s">
        <v>95</v>
      </c>
      <c r="D40" s="4">
        <v>49.45</v>
      </c>
    </row>
    <row r="41" spans="1:5" x14ac:dyDescent="0.25">
      <c r="A41" s="3">
        <v>43584</v>
      </c>
      <c r="B41" t="s">
        <v>86</v>
      </c>
      <c r="C41" t="s">
        <v>96</v>
      </c>
      <c r="D41" s="4">
        <v>859.48</v>
      </c>
    </row>
    <row r="42" spans="1:5" x14ac:dyDescent="0.25">
      <c r="A42" s="3">
        <v>43585</v>
      </c>
      <c r="B42" t="s">
        <v>80</v>
      </c>
      <c r="C42" t="s">
        <v>97</v>
      </c>
      <c r="D42" s="4">
        <v>879.8</v>
      </c>
    </row>
    <row r="43" spans="1:5" x14ac:dyDescent="0.25">
      <c r="A43" s="3">
        <v>43585</v>
      </c>
      <c r="B43" t="s">
        <v>98</v>
      </c>
      <c r="C43" t="s">
        <v>99</v>
      </c>
      <c r="D43" s="4">
        <v>286.35000000000002</v>
      </c>
    </row>
    <row r="44" spans="1:5" x14ac:dyDescent="0.25">
      <c r="A44" s="8">
        <v>43601</v>
      </c>
      <c r="B44" s="6" t="s">
        <v>14</v>
      </c>
      <c r="C44" s="6" t="s">
        <v>15</v>
      </c>
      <c r="D44" s="7">
        <v>593.27</v>
      </c>
    </row>
    <row r="45" spans="1:5" x14ac:dyDescent="0.25">
      <c r="A45" s="9">
        <v>43601</v>
      </c>
      <c r="B45" s="10" t="s">
        <v>102</v>
      </c>
      <c r="C45" s="10" t="s">
        <v>100</v>
      </c>
      <c r="D45" s="11">
        <v>191.56</v>
      </c>
    </row>
    <row r="46" spans="1:5" x14ac:dyDescent="0.25">
      <c r="A46" s="3">
        <v>43602</v>
      </c>
      <c r="B46" t="s">
        <v>103</v>
      </c>
      <c r="C46" t="s">
        <v>101</v>
      </c>
      <c r="D46" s="4">
        <v>1180.3499999999999</v>
      </c>
    </row>
    <row r="47" spans="1:5" x14ac:dyDescent="0.25">
      <c r="A47" s="3">
        <v>43603</v>
      </c>
      <c r="B47" t="s">
        <v>104</v>
      </c>
      <c r="C47" t="s">
        <v>105</v>
      </c>
      <c r="D47" s="4">
        <v>125.99</v>
      </c>
      <c r="E47" s="19"/>
    </row>
    <row r="48" spans="1:5" x14ac:dyDescent="0.25">
      <c r="A48" s="3">
        <v>43603</v>
      </c>
      <c r="B48" t="s">
        <v>106</v>
      </c>
      <c r="C48" t="s">
        <v>107</v>
      </c>
      <c r="D48" s="4">
        <v>242.2</v>
      </c>
    </row>
    <row r="49" spans="1:5" x14ac:dyDescent="0.25">
      <c r="A49" s="9">
        <v>43604</v>
      </c>
      <c r="B49" s="10" t="s">
        <v>108</v>
      </c>
      <c r="C49" s="10" t="s">
        <v>100</v>
      </c>
      <c r="D49" s="11">
        <v>230.02</v>
      </c>
    </row>
    <row r="50" spans="1:5" x14ac:dyDescent="0.25">
      <c r="A50" s="3">
        <v>43605</v>
      </c>
      <c r="B50" t="s">
        <v>109</v>
      </c>
      <c r="C50" t="s">
        <v>110</v>
      </c>
      <c r="D50" s="4">
        <v>384.09</v>
      </c>
    </row>
    <row r="51" spans="1:5" x14ac:dyDescent="0.25">
      <c r="A51" s="3">
        <v>43605</v>
      </c>
      <c r="B51" t="s">
        <v>111</v>
      </c>
      <c r="C51" t="s">
        <v>112</v>
      </c>
      <c r="D51" s="4">
        <v>47.02</v>
      </c>
    </row>
    <row r="52" spans="1:5" x14ac:dyDescent="0.25">
      <c r="A52" s="3">
        <v>43605</v>
      </c>
      <c r="B52" t="s">
        <v>113</v>
      </c>
      <c r="C52" t="s">
        <v>114</v>
      </c>
      <c r="D52" s="4">
        <v>49.4</v>
      </c>
    </row>
    <row r="53" spans="1:5" x14ac:dyDescent="0.25">
      <c r="A53" s="3">
        <v>43605</v>
      </c>
      <c r="B53" t="s">
        <v>115</v>
      </c>
      <c r="C53" t="s">
        <v>114</v>
      </c>
      <c r="D53" s="4">
        <v>49.4</v>
      </c>
    </row>
    <row r="54" spans="1:5" x14ac:dyDescent="0.25">
      <c r="A54" s="3">
        <v>43605</v>
      </c>
      <c r="B54" t="s">
        <v>86</v>
      </c>
      <c r="C54" t="s">
        <v>116</v>
      </c>
      <c r="D54" s="4">
        <v>62.93</v>
      </c>
    </row>
    <row r="55" spans="1:5" x14ac:dyDescent="0.25">
      <c r="A55" s="8">
        <v>43607</v>
      </c>
      <c r="B55" s="6" t="s">
        <v>12</v>
      </c>
      <c r="C55" s="6" t="s">
        <v>16</v>
      </c>
      <c r="D55" s="7">
        <v>363.8</v>
      </c>
    </row>
    <row r="56" spans="1:5" x14ac:dyDescent="0.25">
      <c r="A56" s="3">
        <v>43607</v>
      </c>
      <c r="B56" t="s">
        <v>68</v>
      </c>
      <c r="C56" t="s">
        <v>117</v>
      </c>
      <c r="D56" s="4">
        <v>47.75</v>
      </c>
    </row>
    <row r="57" spans="1:5" x14ac:dyDescent="0.25">
      <c r="A57" s="3">
        <v>43607</v>
      </c>
      <c r="B57" t="s">
        <v>69</v>
      </c>
      <c r="C57" t="s">
        <v>118</v>
      </c>
      <c r="D57" s="4">
        <v>230</v>
      </c>
    </row>
    <row r="58" spans="1:5" x14ac:dyDescent="0.25">
      <c r="A58" s="9">
        <v>43608</v>
      </c>
      <c r="B58" s="10" t="s">
        <v>75</v>
      </c>
      <c r="C58" s="10" t="s">
        <v>76</v>
      </c>
      <c r="D58" s="11">
        <v>59.16</v>
      </c>
    </row>
    <row r="59" spans="1:5" x14ac:dyDescent="0.25">
      <c r="A59" s="3">
        <v>43609</v>
      </c>
      <c r="B59" t="s">
        <v>119</v>
      </c>
      <c r="C59" t="s">
        <v>120</v>
      </c>
      <c r="D59" s="4">
        <v>9</v>
      </c>
    </row>
    <row r="60" spans="1:5" x14ac:dyDescent="0.25">
      <c r="A60" s="9">
        <v>43609</v>
      </c>
      <c r="B60" s="10" t="s">
        <v>80</v>
      </c>
      <c r="C60" s="10" t="s">
        <v>121</v>
      </c>
      <c r="D60" s="11">
        <v>70.430000000000007</v>
      </c>
    </row>
    <row r="61" spans="1:5" x14ac:dyDescent="0.25">
      <c r="A61" s="3">
        <v>43610</v>
      </c>
      <c r="B61" t="s">
        <v>79</v>
      </c>
      <c r="C61" t="s">
        <v>122</v>
      </c>
      <c r="D61" s="4">
        <v>37.5</v>
      </c>
    </row>
    <row r="62" spans="1:5" x14ac:dyDescent="0.25">
      <c r="A62" s="3">
        <v>43610</v>
      </c>
      <c r="B62" t="s">
        <v>123</v>
      </c>
      <c r="C62" t="s">
        <v>122</v>
      </c>
      <c r="D62" s="4">
        <v>53</v>
      </c>
    </row>
    <row r="63" spans="1:5" x14ac:dyDescent="0.25">
      <c r="A63" s="9">
        <v>43611</v>
      </c>
      <c r="B63" s="10" t="s">
        <v>80</v>
      </c>
      <c r="C63" s="10" t="s">
        <v>124</v>
      </c>
      <c r="D63" s="11">
        <v>705.6</v>
      </c>
      <c r="E63" s="10" t="s">
        <v>478</v>
      </c>
    </row>
    <row r="64" spans="1:5" x14ac:dyDescent="0.25">
      <c r="A64" s="16">
        <v>43613</v>
      </c>
      <c r="B64" s="17" t="s">
        <v>127</v>
      </c>
      <c r="C64" s="17" t="s">
        <v>128</v>
      </c>
      <c r="D64" s="18">
        <v>965.1</v>
      </c>
      <c r="E64" s="17" t="s">
        <v>554</v>
      </c>
    </row>
    <row r="65" spans="1:6" x14ac:dyDescent="0.25">
      <c r="A65" s="8">
        <v>43614</v>
      </c>
      <c r="B65" s="6" t="s">
        <v>22</v>
      </c>
      <c r="C65" s="6" t="s">
        <v>17</v>
      </c>
      <c r="D65" s="7">
        <v>545.70000000000005</v>
      </c>
    </row>
    <row r="66" spans="1:6" x14ac:dyDescent="0.25">
      <c r="A66" s="9">
        <v>43614</v>
      </c>
      <c r="B66" s="10" t="s">
        <v>125</v>
      </c>
      <c r="C66" s="10" t="s">
        <v>126</v>
      </c>
      <c r="D66" s="11">
        <v>328.9</v>
      </c>
      <c r="E66" s="10" t="s">
        <v>479</v>
      </c>
    </row>
    <row r="67" spans="1:6" x14ac:dyDescent="0.25">
      <c r="A67" s="3">
        <v>43614</v>
      </c>
      <c r="B67" t="s">
        <v>129</v>
      </c>
      <c r="C67" t="s">
        <v>131</v>
      </c>
      <c r="D67" s="4">
        <v>28</v>
      </c>
    </row>
    <row r="68" spans="1:6" x14ac:dyDescent="0.25">
      <c r="A68" s="3">
        <v>43614</v>
      </c>
      <c r="B68" t="s">
        <v>130</v>
      </c>
      <c r="C68" t="s">
        <v>132</v>
      </c>
      <c r="D68" s="4">
        <v>38.1</v>
      </c>
    </row>
    <row r="69" spans="1:6" x14ac:dyDescent="0.25">
      <c r="A69" s="3">
        <v>43615</v>
      </c>
      <c r="B69" t="s">
        <v>133</v>
      </c>
      <c r="C69" t="s">
        <v>134</v>
      </c>
      <c r="D69" s="4">
        <v>103.95</v>
      </c>
    </row>
    <row r="70" spans="1:6" x14ac:dyDescent="0.25">
      <c r="A70" s="9">
        <v>43617</v>
      </c>
      <c r="B70" s="10" t="s">
        <v>311</v>
      </c>
      <c r="C70" s="10" t="s">
        <v>135</v>
      </c>
      <c r="D70" s="11">
        <v>1809.48</v>
      </c>
    </row>
    <row r="71" spans="1:6" x14ac:dyDescent="0.25">
      <c r="A71" s="3">
        <v>43619</v>
      </c>
      <c r="B71" t="s">
        <v>310</v>
      </c>
      <c r="C71" t="s">
        <v>136</v>
      </c>
      <c r="D71" s="4">
        <v>2012.96</v>
      </c>
    </row>
    <row r="72" spans="1:6" x14ac:dyDescent="0.25">
      <c r="A72" s="8">
        <v>43621</v>
      </c>
      <c r="B72" s="6" t="s">
        <v>18</v>
      </c>
      <c r="C72" s="6" t="s">
        <v>19</v>
      </c>
      <c r="D72" s="7">
        <v>454.75</v>
      </c>
    </row>
    <row r="73" spans="1:6" x14ac:dyDescent="0.25">
      <c r="A73" s="3">
        <v>43621</v>
      </c>
      <c r="B73" t="s">
        <v>137</v>
      </c>
      <c r="C73" t="s">
        <v>138</v>
      </c>
      <c r="D73" s="4">
        <v>38</v>
      </c>
    </row>
    <row r="74" spans="1:6" x14ac:dyDescent="0.25">
      <c r="A74" s="3">
        <v>43623</v>
      </c>
      <c r="B74" t="s">
        <v>139</v>
      </c>
      <c r="C74" t="s">
        <v>138</v>
      </c>
      <c r="D74" s="4">
        <v>40.049999999999997</v>
      </c>
    </row>
    <row r="75" spans="1:6" x14ac:dyDescent="0.25">
      <c r="A75" s="12">
        <v>43623</v>
      </c>
      <c r="B75" s="13" t="s">
        <v>140</v>
      </c>
      <c r="C75" s="13" t="s">
        <v>146</v>
      </c>
      <c r="D75" s="14">
        <v>946.85</v>
      </c>
      <c r="E75" s="10" t="s">
        <v>481</v>
      </c>
      <c r="F75" s="15" t="s">
        <v>480</v>
      </c>
    </row>
    <row r="76" spans="1:6" x14ac:dyDescent="0.25">
      <c r="A76" s="3">
        <v>43623</v>
      </c>
      <c r="B76" t="s">
        <v>141</v>
      </c>
      <c r="C76" t="s">
        <v>146</v>
      </c>
      <c r="D76" s="4">
        <v>413.08</v>
      </c>
    </row>
    <row r="77" spans="1:6" x14ac:dyDescent="0.25">
      <c r="A77" s="3">
        <v>43624</v>
      </c>
      <c r="B77" t="s">
        <v>142</v>
      </c>
      <c r="C77" t="s">
        <v>143</v>
      </c>
      <c r="D77" s="4">
        <v>61.5</v>
      </c>
    </row>
    <row r="78" spans="1:6" x14ac:dyDescent="0.25">
      <c r="A78" s="3">
        <v>43626</v>
      </c>
      <c r="B78" t="s">
        <v>144</v>
      </c>
      <c r="C78" t="s">
        <v>145</v>
      </c>
      <c r="D78" s="4">
        <v>166.72</v>
      </c>
    </row>
    <row r="79" spans="1:6" x14ac:dyDescent="0.25">
      <c r="A79" s="3">
        <v>43626</v>
      </c>
      <c r="B79" t="s">
        <v>147</v>
      </c>
      <c r="C79" t="s">
        <v>143</v>
      </c>
      <c r="D79" s="4">
        <v>18.5</v>
      </c>
    </row>
    <row r="80" spans="1:6" x14ac:dyDescent="0.25">
      <c r="A80" s="3">
        <v>43633</v>
      </c>
      <c r="B80" t="s">
        <v>86</v>
      </c>
      <c r="C80" t="s">
        <v>149</v>
      </c>
      <c r="D80" s="4">
        <v>-28.75</v>
      </c>
    </row>
    <row r="81" spans="1:4" x14ac:dyDescent="0.25">
      <c r="A81" s="3">
        <v>43633</v>
      </c>
      <c r="B81" t="s">
        <v>115</v>
      </c>
      <c r="C81" t="s">
        <v>150</v>
      </c>
      <c r="D81" s="4">
        <v>24.7</v>
      </c>
    </row>
    <row r="82" spans="1:4" x14ac:dyDescent="0.25">
      <c r="A82" s="3">
        <v>43633</v>
      </c>
      <c r="B82" t="s">
        <v>115</v>
      </c>
      <c r="C82" t="s">
        <v>150</v>
      </c>
      <c r="D82" s="4">
        <v>24.7</v>
      </c>
    </row>
    <row r="83" spans="1:4" x14ac:dyDescent="0.25">
      <c r="A83" s="3">
        <v>43649</v>
      </c>
      <c r="B83" t="s">
        <v>86</v>
      </c>
      <c r="C83" t="s">
        <v>151</v>
      </c>
      <c r="D83" s="4">
        <v>480.86</v>
      </c>
    </row>
    <row r="84" spans="1:4" x14ac:dyDescent="0.25">
      <c r="A84" s="3">
        <v>43656</v>
      </c>
      <c r="B84" t="s">
        <v>86</v>
      </c>
      <c r="C84" t="s">
        <v>152</v>
      </c>
      <c r="D84" s="4">
        <v>20.7</v>
      </c>
    </row>
    <row r="85" spans="1:4" x14ac:dyDescent="0.25">
      <c r="A85" s="3">
        <v>43656</v>
      </c>
      <c r="B85" t="s">
        <v>86</v>
      </c>
      <c r="C85" t="s">
        <v>153</v>
      </c>
      <c r="D85" s="4">
        <v>809.39</v>
      </c>
    </row>
    <row r="86" spans="1:4" x14ac:dyDescent="0.25">
      <c r="A86" s="8">
        <v>43657</v>
      </c>
      <c r="B86" s="6" t="s">
        <v>20</v>
      </c>
      <c r="C86" s="6" t="s">
        <v>21</v>
      </c>
      <c r="D86" s="7">
        <v>272.85000000000002</v>
      </c>
    </row>
    <row r="87" spans="1:4" x14ac:dyDescent="0.25">
      <c r="A87" s="3">
        <v>43657</v>
      </c>
      <c r="B87" t="s">
        <v>68</v>
      </c>
      <c r="C87" t="s">
        <v>154</v>
      </c>
      <c r="D87" s="4">
        <v>47.75</v>
      </c>
    </row>
    <row r="88" spans="1:4" x14ac:dyDescent="0.25">
      <c r="A88" s="3">
        <v>43657</v>
      </c>
      <c r="B88" t="s">
        <v>69</v>
      </c>
      <c r="C88" t="s">
        <v>155</v>
      </c>
      <c r="D88" s="4">
        <v>241.5</v>
      </c>
    </row>
    <row r="89" spans="1:4" x14ac:dyDescent="0.25">
      <c r="A89" s="3">
        <v>43660</v>
      </c>
      <c r="B89" t="s">
        <v>218</v>
      </c>
      <c r="C89" t="s">
        <v>156</v>
      </c>
      <c r="D89" s="4">
        <v>342.7</v>
      </c>
    </row>
    <row r="90" spans="1:4" x14ac:dyDescent="0.25">
      <c r="A90" s="3">
        <v>43660</v>
      </c>
      <c r="B90" t="s">
        <v>218</v>
      </c>
      <c r="C90" t="s">
        <v>156</v>
      </c>
      <c r="D90" s="4">
        <v>379.5</v>
      </c>
    </row>
    <row r="91" spans="1:4" x14ac:dyDescent="0.25">
      <c r="A91" s="3">
        <v>43660</v>
      </c>
      <c r="B91" t="s">
        <v>157</v>
      </c>
      <c r="C91" t="s">
        <v>160</v>
      </c>
      <c r="D91" s="4">
        <v>57.5</v>
      </c>
    </row>
    <row r="92" spans="1:4" x14ac:dyDescent="0.25">
      <c r="A92" s="8">
        <v>43663</v>
      </c>
      <c r="B92" s="6" t="s">
        <v>23</v>
      </c>
      <c r="C92" s="6" t="s">
        <v>24</v>
      </c>
      <c r="D92" s="7">
        <v>181.9</v>
      </c>
    </row>
    <row r="93" spans="1:4" x14ac:dyDescent="0.25">
      <c r="A93" s="3">
        <v>43663</v>
      </c>
      <c r="B93" t="s">
        <v>158</v>
      </c>
      <c r="C93" t="s">
        <v>161</v>
      </c>
      <c r="D93" s="4">
        <v>44</v>
      </c>
    </row>
    <row r="94" spans="1:4" x14ac:dyDescent="0.25">
      <c r="A94" s="3">
        <v>43663</v>
      </c>
      <c r="B94" t="s">
        <v>159</v>
      </c>
      <c r="C94" t="s">
        <v>162</v>
      </c>
      <c r="D94" s="4">
        <v>473.64</v>
      </c>
    </row>
    <row r="95" spans="1:4" x14ac:dyDescent="0.25">
      <c r="A95" s="3">
        <v>43664</v>
      </c>
      <c r="B95" t="s">
        <v>23</v>
      </c>
      <c r="C95" t="s">
        <v>163</v>
      </c>
      <c r="D95" s="4">
        <v>20</v>
      </c>
    </row>
    <row r="96" spans="1:4" x14ac:dyDescent="0.25">
      <c r="A96" s="3">
        <v>43671</v>
      </c>
      <c r="B96" t="s">
        <v>86</v>
      </c>
      <c r="C96" t="s">
        <v>164</v>
      </c>
      <c r="D96" s="4">
        <v>51.75</v>
      </c>
    </row>
    <row r="97" spans="1:5" x14ac:dyDescent="0.25">
      <c r="A97" s="8">
        <v>43672</v>
      </c>
      <c r="B97" s="6" t="s">
        <v>25</v>
      </c>
      <c r="C97" s="6" t="s">
        <v>27</v>
      </c>
      <c r="D97" s="7">
        <v>272.85000000000002</v>
      </c>
    </row>
    <row r="98" spans="1:5" x14ac:dyDescent="0.25">
      <c r="A98" s="3">
        <v>43672</v>
      </c>
      <c r="B98" t="s">
        <v>165</v>
      </c>
      <c r="C98" t="s">
        <v>166</v>
      </c>
      <c r="D98" s="4">
        <v>59</v>
      </c>
    </row>
    <row r="99" spans="1:5" x14ac:dyDescent="0.25">
      <c r="A99" s="3">
        <v>43672</v>
      </c>
      <c r="B99" t="s">
        <v>54</v>
      </c>
      <c r="C99" t="s">
        <v>114</v>
      </c>
      <c r="D99" s="4">
        <v>26</v>
      </c>
    </row>
    <row r="100" spans="1:5" x14ac:dyDescent="0.25">
      <c r="A100" s="3">
        <v>43673</v>
      </c>
      <c r="B100" t="s">
        <v>167</v>
      </c>
      <c r="C100" t="s">
        <v>168</v>
      </c>
      <c r="D100" s="4">
        <v>71.25</v>
      </c>
    </row>
    <row r="101" spans="1:5" x14ac:dyDescent="0.25">
      <c r="A101" s="3">
        <v>43674</v>
      </c>
      <c r="B101" t="s">
        <v>169</v>
      </c>
      <c r="C101" t="s">
        <v>168</v>
      </c>
      <c r="D101" s="4">
        <v>68</v>
      </c>
    </row>
    <row r="102" spans="1:5" x14ac:dyDescent="0.25">
      <c r="A102" s="3">
        <v>43674</v>
      </c>
      <c r="B102" t="s">
        <v>170</v>
      </c>
      <c r="C102" t="s">
        <v>166</v>
      </c>
      <c r="D102" s="4">
        <v>59.25</v>
      </c>
    </row>
    <row r="103" spans="1:5" x14ac:dyDescent="0.25">
      <c r="A103" s="9">
        <v>43675</v>
      </c>
      <c r="B103" s="10" t="s">
        <v>171</v>
      </c>
      <c r="C103" s="10" t="s">
        <v>172</v>
      </c>
      <c r="D103" s="11">
        <v>685.54</v>
      </c>
      <c r="E103" s="10" t="s">
        <v>521</v>
      </c>
    </row>
    <row r="104" spans="1:5" x14ac:dyDescent="0.25">
      <c r="A104" s="3">
        <v>43678</v>
      </c>
      <c r="B104" t="s">
        <v>256</v>
      </c>
      <c r="C104" t="s">
        <v>255</v>
      </c>
      <c r="D104" s="4">
        <v>78</v>
      </c>
    </row>
    <row r="105" spans="1:5" x14ac:dyDescent="0.25">
      <c r="A105" s="3">
        <v>43680</v>
      </c>
      <c r="B105" t="s">
        <v>28</v>
      </c>
      <c r="C105" t="s">
        <v>29</v>
      </c>
      <c r="D105" s="4">
        <v>143.04</v>
      </c>
    </row>
    <row r="106" spans="1:5" x14ac:dyDescent="0.25">
      <c r="A106" s="8">
        <v>43680</v>
      </c>
      <c r="B106" s="6" t="s">
        <v>28</v>
      </c>
      <c r="C106" s="6" t="s">
        <v>24</v>
      </c>
      <c r="D106" s="7">
        <v>181.9</v>
      </c>
    </row>
    <row r="107" spans="1:5" x14ac:dyDescent="0.25">
      <c r="A107" s="3">
        <v>43680</v>
      </c>
      <c r="B107" t="s">
        <v>173</v>
      </c>
      <c r="C107" t="s">
        <v>174</v>
      </c>
      <c r="D107" s="4">
        <v>79</v>
      </c>
    </row>
    <row r="108" spans="1:5" x14ac:dyDescent="0.25">
      <c r="A108" s="16">
        <v>43681</v>
      </c>
      <c r="B108" s="17" t="s">
        <v>175</v>
      </c>
      <c r="C108" s="17" t="s">
        <v>176</v>
      </c>
      <c r="D108" s="18">
        <v>36</v>
      </c>
    </row>
    <row r="109" spans="1:5" x14ac:dyDescent="0.25">
      <c r="A109" s="3">
        <v>43682</v>
      </c>
      <c r="B109" t="s">
        <v>177</v>
      </c>
      <c r="C109" t="s">
        <v>178</v>
      </c>
      <c r="D109" s="4">
        <v>194.5</v>
      </c>
    </row>
    <row r="110" spans="1:5" x14ac:dyDescent="0.25">
      <c r="A110" s="3">
        <v>43684</v>
      </c>
      <c r="B110" t="s">
        <v>179</v>
      </c>
      <c r="C110" t="s">
        <v>180</v>
      </c>
      <c r="D110" s="4">
        <v>64</v>
      </c>
    </row>
    <row r="111" spans="1:5" x14ac:dyDescent="0.25">
      <c r="A111" s="3">
        <v>43684</v>
      </c>
      <c r="B111" t="s">
        <v>86</v>
      </c>
      <c r="C111" t="s">
        <v>181</v>
      </c>
      <c r="D111" s="4">
        <v>49.35</v>
      </c>
    </row>
    <row r="112" spans="1:5" x14ac:dyDescent="0.25">
      <c r="A112" s="3">
        <v>43684</v>
      </c>
      <c r="B112" t="s">
        <v>86</v>
      </c>
      <c r="C112" t="s">
        <v>181</v>
      </c>
      <c r="D112" s="4">
        <v>18.899999999999999</v>
      </c>
    </row>
    <row r="113" spans="1:4" x14ac:dyDescent="0.25">
      <c r="A113" s="3">
        <v>43684</v>
      </c>
      <c r="B113" t="s">
        <v>86</v>
      </c>
      <c r="C113" t="s">
        <v>182</v>
      </c>
      <c r="D113" s="4">
        <v>503.31</v>
      </c>
    </row>
    <row r="114" spans="1:4" x14ac:dyDescent="0.25">
      <c r="A114" s="3">
        <v>43685</v>
      </c>
      <c r="B114" t="s">
        <v>183</v>
      </c>
      <c r="C114" t="s">
        <v>184</v>
      </c>
      <c r="D114" s="4">
        <v>202.48</v>
      </c>
    </row>
    <row r="115" spans="1:4" x14ac:dyDescent="0.25">
      <c r="A115" s="3">
        <v>43685</v>
      </c>
      <c r="B115" t="s">
        <v>86</v>
      </c>
      <c r="C115" t="s">
        <v>185</v>
      </c>
      <c r="D115" s="4">
        <v>41.4</v>
      </c>
    </row>
    <row r="116" spans="1:4" x14ac:dyDescent="0.25">
      <c r="A116" s="3">
        <v>43685</v>
      </c>
      <c r="B116" t="s">
        <v>86</v>
      </c>
      <c r="C116" t="s">
        <v>186</v>
      </c>
      <c r="D116" s="4">
        <v>376.57</v>
      </c>
    </row>
    <row r="117" spans="1:4" x14ac:dyDescent="0.25">
      <c r="A117" s="3">
        <v>43691</v>
      </c>
      <c r="B117" t="s">
        <v>20</v>
      </c>
      <c r="C117" t="s">
        <v>30</v>
      </c>
      <c r="D117" s="4">
        <v>143.04</v>
      </c>
    </row>
    <row r="118" spans="1:4" x14ac:dyDescent="0.25">
      <c r="A118" s="8">
        <v>43691</v>
      </c>
      <c r="B118" s="6" t="s">
        <v>20</v>
      </c>
      <c r="C118" s="6" t="s">
        <v>31</v>
      </c>
      <c r="D118" s="7">
        <v>90.95</v>
      </c>
    </row>
    <row r="119" spans="1:4" x14ac:dyDescent="0.25">
      <c r="A119" s="3">
        <v>43691</v>
      </c>
      <c r="B119" t="s">
        <v>68</v>
      </c>
      <c r="C119" t="s">
        <v>187</v>
      </c>
      <c r="D119" s="4">
        <v>47.75</v>
      </c>
    </row>
    <row r="120" spans="1:4" x14ac:dyDescent="0.25">
      <c r="A120" s="8">
        <v>43693</v>
      </c>
      <c r="B120" s="6" t="s">
        <v>23</v>
      </c>
      <c r="C120" s="6" t="s">
        <v>32</v>
      </c>
      <c r="D120" s="7">
        <v>363.8</v>
      </c>
    </row>
    <row r="121" spans="1:4" x14ac:dyDescent="0.25">
      <c r="A121" s="3">
        <v>43693</v>
      </c>
      <c r="B121" t="s">
        <v>188</v>
      </c>
      <c r="C121" t="s">
        <v>189</v>
      </c>
      <c r="D121" s="4">
        <v>65</v>
      </c>
    </row>
    <row r="122" spans="1:4" x14ac:dyDescent="0.25">
      <c r="A122" s="3">
        <v>43693</v>
      </c>
      <c r="B122" t="s">
        <v>23</v>
      </c>
      <c r="C122" t="s">
        <v>114</v>
      </c>
      <c r="D122" s="4">
        <v>32.75</v>
      </c>
    </row>
    <row r="123" spans="1:4" x14ac:dyDescent="0.25">
      <c r="A123" s="3">
        <v>43693</v>
      </c>
      <c r="B123" t="s">
        <v>23</v>
      </c>
      <c r="C123" t="s">
        <v>114</v>
      </c>
      <c r="D123" s="4">
        <v>28</v>
      </c>
    </row>
    <row r="124" spans="1:4" x14ac:dyDescent="0.25">
      <c r="A124" s="29">
        <v>43693</v>
      </c>
      <c r="B124" s="19" t="s">
        <v>191</v>
      </c>
      <c r="C124" s="19" t="s">
        <v>190</v>
      </c>
      <c r="D124" s="30">
        <v>803.25</v>
      </c>
    </row>
    <row r="125" spans="1:4" x14ac:dyDescent="0.25">
      <c r="A125" s="3">
        <v>43694</v>
      </c>
      <c r="B125" t="s">
        <v>23</v>
      </c>
      <c r="C125" t="s">
        <v>192</v>
      </c>
      <c r="D125" s="4">
        <v>-26.75</v>
      </c>
    </row>
    <row r="126" spans="1:4" x14ac:dyDescent="0.25">
      <c r="A126" s="3">
        <v>43697</v>
      </c>
      <c r="B126" t="s">
        <v>33</v>
      </c>
      <c r="C126" t="s">
        <v>34</v>
      </c>
      <c r="D126" s="4">
        <v>373.69</v>
      </c>
    </row>
    <row r="127" spans="1:4" x14ac:dyDescent="0.25">
      <c r="A127" s="8">
        <v>43697</v>
      </c>
      <c r="B127" s="6" t="s">
        <v>33</v>
      </c>
      <c r="C127" s="6" t="s">
        <v>35</v>
      </c>
      <c r="D127" s="7">
        <v>363.8</v>
      </c>
    </row>
    <row r="128" spans="1:4" x14ac:dyDescent="0.25">
      <c r="A128" s="3">
        <v>43698</v>
      </c>
      <c r="B128" t="s">
        <v>193</v>
      </c>
      <c r="C128" t="s">
        <v>194</v>
      </c>
      <c r="D128" s="4">
        <v>170.6</v>
      </c>
    </row>
    <row r="129" spans="1:5" x14ac:dyDescent="0.25">
      <c r="A129" s="3">
        <v>43699</v>
      </c>
      <c r="B129" t="s">
        <v>80</v>
      </c>
      <c r="C129" t="s">
        <v>195</v>
      </c>
      <c r="D129" s="4">
        <v>253.2</v>
      </c>
    </row>
    <row r="130" spans="1:5" x14ac:dyDescent="0.25">
      <c r="A130" s="8">
        <v>43712</v>
      </c>
      <c r="B130" s="6" t="s">
        <v>36</v>
      </c>
      <c r="C130" s="6" t="s">
        <v>37</v>
      </c>
      <c r="D130" s="7">
        <v>272.85000000000002</v>
      </c>
    </row>
    <row r="131" spans="1:5" x14ac:dyDescent="0.25">
      <c r="A131" s="3">
        <v>43712</v>
      </c>
      <c r="B131" t="s">
        <v>66</v>
      </c>
      <c r="C131" t="s">
        <v>196</v>
      </c>
      <c r="D131" s="4">
        <v>34.770000000000003</v>
      </c>
    </row>
    <row r="132" spans="1:5" x14ac:dyDescent="0.25">
      <c r="A132" s="3">
        <v>43712</v>
      </c>
      <c r="B132" t="s">
        <v>197</v>
      </c>
      <c r="C132" t="s">
        <v>207</v>
      </c>
      <c r="D132" s="4">
        <v>451.28</v>
      </c>
    </row>
    <row r="133" spans="1:5" x14ac:dyDescent="0.25">
      <c r="A133" s="9">
        <v>43713</v>
      </c>
      <c r="B133" s="10" t="s">
        <v>198</v>
      </c>
      <c r="C133" s="10" t="s">
        <v>199</v>
      </c>
      <c r="D133" s="11">
        <v>100.38</v>
      </c>
    </row>
    <row r="134" spans="1:5" x14ac:dyDescent="0.25">
      <c r="A134" s="3">
        <v>43713</v>
      </c>
      <c r="B134" t="s">
        <v>66</v>
      </c>
      <c r="C134" t="s">
        <v>196</v>
      </c>
      <c r="D134" s="4">
        <v>35.89</v>
      </c>
    </row>
    <row r="135" spans="1:5" x14ac:dyDescent="0.25">
      <c r="A135" s="9">
        <v>43713</v>
      </c>
      <c r="B135" s="10" t="s">
        <v>200</v>
      </c>
      <c r="C135" s="10" t="s">
        <v>201</v>
      </c>
      <c r="D135" s="11">
        <v>51.34</v>
      </c>
      <c r="E135" s="19"/>
    </row>
    <row r="136" spans="1:5" x14ac:dyDescent="0.25">
      <c r="A136" s="3">
        <v>43713</v>
      </c>
      <c r="B136" t="s">
        <v>202</v>
      </c>
      <c r="C136" t="s">
        <v>203</v>
      </c>
      <c r="D136" s="4">
        <v>34.5</v>
      </c>
    </row>
    <row r="137" spans="1:5" x14ac:dyDescent="0.25">
      <c r="A137" s="3">
        <v>43714</v>
      </c>
      <c r="B137" t="s">
        <v>66</v>
      </c>
      <c r="C137" t="s">
        <v>204</v>
      </c>
      <c r="D137" s="4">
        <v>36.049999999999997</v>
      </c>
    </row>
    <row r="138" spans="1:5" x14ac:dyDescent="0.25">
      <c r="A138" s="8">
        <v>43727</v>
      </c>
      <c r="B138" s="6" t="s">
        <v>38</v>
      </c>
      <c r="C138" s="6" t="s">
        <v>39</v>
      </c>
      <c r="D138" s="7">
        <v>28.1</v>
      </c>
    </row>
    <row r="139" spans="1:5" x14ac:dyDescent="0.25">
      <c r="A139" s="3">
        <v>43729</v>
      </c>
      <c r="B139" t="s">
        <v>205</v>
      </c>
      <c r="C139" t="s">
        <v>206</v>
      </c>
      <c r="D139" s="4">
        <v>363.64</v>
      </c>
    </row>
    <row r="140" spans="1:5" x14ac:dyDescent="0.25">
      <c r="A140" s="8">
        <v>43731</v>
      </c>
      <c r="B140" s="6" t="s">
        <v>40</v>
      </c>
      <c r="C140" s="6" t="s">
        <v>41</v>
      </c>
      <c r="D140" s="7">
        <v>841.26</v>
      </c>
    </row>
    <row r="141" spans="1:5" x14ac:dyDescent="0.25">
      <c r="A141" s="3">
        <v>43731</v>
      </c>
      <c r="B141" t="s">
        <v>208</v>
      </c>
      <c r="C141" t="s">
        <v>209</v>
      </c>
      <c r="D141" s="4">
        <v>111.27</v>
      </c>
    </row>
    <row r="142" spans="1:5" x14ac:dyDescent="0.25">
      <c r="A142" s="3">
        <v>43735</v>
      </c>
      <c r="B142" t="s">
        <v>210</v>
      </c>
      <c r="C142" t="s">
        <v>211</v>
      </c>
      <c r="D142" s="4">
        <v>46.57</v>
      </c>
    </row>
    <row r="143" spans="1:5" x14ac:dyDescent="0.25">
      <c r="A143" s="3">
        <v>43735</v>
      </c>
      <c r="B143" t="s">
        <v>183</v>
      </c>
      <c r="C143" t="s">
        <v>212</v>
      </c>
      <c r="D143" s="4">
        <v>551.16999999999996</v>
      </c>
    </row>
    <row r="144" spans="1:5" x14ac:dyDescent="0.25">
      <c r="A144" s="3">
        <v>43736</v>
      </c>
      <c r="B144" t="s">
        <v>69</v>
      </c>
      <c r="C144" t="s">
        <v>213</v>
      </c>
      <c r="D144" s="4">
        <v>-483</v>
      </c>
    </row>
    <row r="145" spans="1:4" x14ac:dyDescent="0.25">
      <c r="A145" s="9">
        <v>43736</v>
      </c>
      <c r="B145" s="10" t="s">
        <v>214</v>
      </c>
      <c r="C145" s="10" t="s">
        <v>215</v>
      </c>
      <c r="D145" s="11">
        <v>120.54</v>
      </c>
    </row>
    <row r="146" spans="1:4" x14ac:dyDescent="0.25">
      <c r="A146" s="3">
        <v>43736</v>
      </c>
      <c r="B146" t="s">
        <v>104</v>
      </c>
      <c r="C146" t="s">
        <v>216</v>
      </c>
      <c r="D146" s="4">
        <v>160.5</v>
      </c>
    </row>
    <row r="147" spans="1:4" x14ac:dyDescent="0.25">
      <c r="A147" s="3">
        <v>43736</v>
      </c>
      <c r="B147" t="s">
        <v>217</v>
      </c>
      <c r="C147" t="s">
        <v>219</v>
      </c>
      <c r="D147" s="4">
        <v>23.1</v>
      </c>
    </row>
    <row r="148" spans="1:4" x14ac:dyDescent="0.25">
      <c r="A148" s="8">
        <v>43737</v>
      </c>
      <c r="B148" s="6" t="s">
        <v>40</v>
      </c>
      <c r="C148" s="6" t="s">
        <v>42</v>
      </c>
      <c r="D148" s="7">
        <v>129.85</v>
      </c>
    </row>
    <row r="149" spans="1:4" x14ac:dyDescent="0.25">
      <c r="A149" s="9">
        <v>43737</v>
      </c>
      <c r="B149" s="10" t="s">
        <v>220</v>
      </c>
      <c r="C149" s="10" t="s">
        <v>215</v>
      </c>
      <c r="D149" s="11">
        <v>102.78</v>
      </c>
    </row>
    <row r="150" spans="1:4" x14ac:dyDescent="0.25">
      <c r="A150" s="3">
        <v>43738</v>
      </c>
      <c r="B150" t="s">
        <v>109</v>
      </c>
      <c r="C150" t="s">
        <v>221</v>
      </c>
      <c r="D150" s="4">
        <v>523.05999999999995</v>
      </c>
    </row>
    <row r="151" spans="1:4" x14ac:dyDescent="0.25">
      <c r="A151" s="3">
        <v>43739</v>
      </c>
      <c r="B151" t="s">
        <v>86</v>
      </c>
      <c r="C151" t="s">
        <v>222</v>
      </c>
      <c r="D151" s="4">
        <v>98.9</v>
      </c>
    </row>
    <row r="152" spans="1:4" x14ac:dyDescent="0.25">
      <c r="A152" s="3">
        <v>43739</v>
      </c>
      <c r="B152" t="s">
        <v>86</v>
      </c>
      <c r="C152" t="s">
        <v>223</v>
      </c>
      <c r="D152" s="4">
        <v>1081.95</v>
      </c>
    </row>
    <row r="153" spans="1:4" x14ac:dyDescent="0.25">
      <c r="A153" s="3">
        <v>43746</v>
      </c>
      <c r="B153" t="s">
        <v>86</v>
      </c>
      <c r="C153" t="s">
        <v>222</v>
      </c>
      <c r="D153" s="4">
        <v>54.05</v>
      </c>
    </row>
    <row r="154" spans="1:4" x14ac:dyDescent="0.25">
      <c r="A154" s="3">
        <v>43746</v>
      </c>
      <c r="B154" t="s">
        <v>86</v>
      </c>
      <c r="C154" t="s">
        <v>222</v>
      </c>
      <c r="D154" s="4">
        <v>37.950000000000003</v>
      </c>
    </row>
    <row r="155" spans="1:4" x14ac:dyDescent="0.25">
      <c r="A155" s="3">
        <v>43746</v>
      </c>
      <c r="B155" t="s">
        <v>86</v>
      </c>
      <c r="C155" t="s">
        <v>222</v>
      </c>
      <c r="D155" s="4">
        <v>49.95</v>
      </c>
    </row>
    <row r="156" spans="1:4" x14ac:dyDescent="0.25">
      <c r="A156" s="3">
        <v>43746</v>
      </c>
      <c r="B156" t="s">
        <v>86</v>
      </c>
      <c r="C156" t="s">
        <v>222</v>
      </c>
      <c r="D156" s="4">
        <v>23</v>
      </c>
    </row>
    <row r="157" spans="1:4" x14ac:dyDescent="0.25">
      <c r="A157" s="3">
        <v>43746</v>
      </c>
      <c r="B157" t="s">
        <v>86</v>
      </c>
      <c r="C157" t="s">
        <v>224</v>
      </c>
      <c r="D157" s="4">
        <v>1505.81</v>
      </c>
    </row>
    <row r="158" spans="1:4" x14ac:dyDescent="0.25">
      <c r="A158" s="3">
        <v>43752</v>
      </c>
      <c r="B158" t="s">
        <v>225</v>
      </c>
      <c r="C158" t="s">
        <v>226</v>
      </c>
      <c r="D158" s="4">
        <v>79.33</v>
      </c>
    </row>
    <row r="159" spans="1:4" x14ac:dyDescent="0.25">
      <c r="A159" s="3">
        <v>43752</v>
      </c>
      <c r="B159" t="s">
        <v>86</v>
      </c>
      <c r="C159" t="s">
        <v>227</v>
      </c>
      <c r="D159" s="4">
        <v>41.4</v>
      </c>
    </row>
    <row r="160" spans="1:4" x14ac:dyDescent="0.25">
      <c r="A160" s="3">
        <v>43752</v>
      </c>
      <c r="B160" t="s">
        <v>86</v>
      </c>
      <c r="C160" t="s">
        <v>227</v>
      </c>
      <c r="D160" s="4">
        <v>23</v>
      </c>
    </row>
    <row r="161" spans="1:5" x14ac:dyDescent="0.25">
      <c r="A161" s="3">
        <v>43752</v>
      </c>
      <c r="B161" t="s">
        <v>86</v>
      </c>
      <c r="C161" t="s">
        <v>228</v>
      </c>
      <c r="D161" s="4">
        <v>536.88</v>
      </c>
    </row>
    <row r="162" spans="1:5" x14ac:dyDescent="0.25">
      <c r="A162" s="8">
        <v>43759</v>
      </c>
      <c r="B162" s="6" t="s">
        <v>43</v>
      </c>
      <c r="C162" s="6" t="s">
        <v>44</v>
      </c>
      <c r="D162" s="7">
        <v>630</v>
      </c>
      <c r="E162" s="19"/>
    </row>
    <row r="163" spans="1:5" x14ac:dyDescent="0.25">
      <c r="A163" s="3">
        <v>43759</v>
      </c>
      <c r="B163" t="s">
        <v>113</v>
      </c>
      <c r="C163" t="s">
        <v>230</v>
      </c>
      <c r="D163" s="4">
        <v>12.35</v>
      </c>
    </row>
    <row r="164" spans="1:5" x14ac:dyDescent="0.25">
      <c r="A164" s="3">
        <v>43760</v>
      </c>
      <c r="B164" t="s">
        <v>229</v>
      </c>
      <c r="C164" t="s">
        <v>209</v>
      </c>
      <c r="D164" s="4">
        <v>35</v>
      </c>
    </row>
    <row r="165" spans="1:5" x14ac:dyDescent="0.25">
      <c r="A165" s="3">
        <v>43760</v>
      </c>
      <c r="B165" t="s">
        <v>115</v>
      </c>
      <c r="C165" t="s">
        <v>230</v>
      </c>
      <c r="D165" s="4">
        <v>12.35</v>
      </c>
    </row>
    <row r="166" spans="1:5" x14ac:dyDescent="0.25">
      <c r="A166" s="3">
        <v>43761</v>
      </c>
      <c r="B166" t="s">
        <v>171</v>
      </c>
      <c r="C166" t="s">
        <v>231</v>
      </c>
      <c r="D166" s="4">
        <v>233.86</v>
      </c>
    </row>
    <row r="167" spans="1:5" x14ac:dyDescent="0.25">
      <c r="A167" s="3">
        <v>43763</v>
      </c>
      <c r="B167" t="s">
        <v>86</v>
      </c>
      <c r="C167" t="s">
        <v>233</v>
      </c>
      <c r="D167" s="4">
        <v>56.7</v>
      </c>
    </row>
    <row r="168" spans="1:5" x14ac:dyDescent="0.25">
      <c r="A168" s="3">
        <v>43763</v>
      </c>
      <c r="B168" t="s">
        <v>86</v>
      </c>
      <c r="C168" t="s">
        <v>233</v>
      </c>
      <c r="D168" s="4">
        <v>18.899999999999999</v>
      </c>
    </row>
    <row r="169" spans="1:5" x14ac:dyDescent="0.25">
      <c r="A169" s="3">
        <v>43763</v>
      </c>
      <c r="B169" t="s">
        <v>86</v>
      </c>
      <c r="C169" t="s">
        <v>234</v>
      </c>
      <c r="D169" s="4">
        <v>905.35</v>
      </c>
    </row>
    <row r="170" spans="1:5" x14ac:dyDescent="0.25">
      <c r="A170" s="3">
        <v>43764</v>
      </c>
      <c r="B170" t="s">
        <v>137</v>
      </c>
      <c r="C170" t="s">
        <v>209</v>
      </c>
      <c r="D170" s="4">
        <v>36.85</v>
      </c>
    </row>
    <row r="171" spans="1:5" x14ac:dyDescent="0.25">
      <c r="A171" s="3">
        <v>43764</v>
      </c>
      <c r="B171" t="s">
        <v>86</v>
      </c>
      <c r="C171" t="s">
        <v>235</v>
      </c>
      <c r="D171" s="4">
        <v>105.8</v>
      </c>
    </row>
    <row r="172" spans="1:5" x14ac:dyDescent="0.25">
      <c r="A172" s="3">
        <v>43765</v>
      </c>
      <c r="B172" t="s">
        <v>232</v>
      </c>
      <c r="C172" t="s">
        <v>237</v>
      </c>
      <c r="D172" s="4">
        <v>916.52</v>
      </c>
    </row>
    <row r="173" spans="1:5" x14ac:dyDescent="0.25">
      <c r="A173" s="3">
        <v>43766</v>
      </c>
      <c r="B173" t="s">
        <v>86</v>
      </c>
      <c r="C173" t="s">
        <v>148</v>
      </c>
      <c r="D173" s="4">
        <v>-28.75</v>
      </c>
    </row>
    <row r="174" spans="1:5" x14ac:dyDescent="0.25">
      <c r="A174" s="8">
        <v>43772</v>
      </c>
      <c r="B174" s="6" t="s">
        <v>45</v>
      </c>
      <c r="C174" s="6" t="s">
        <v>47</v>
      </c>
      <c r="D174" s="7">
        <v>840</v>
      </c>
    </row>
    <row r="175" spans="1:5" x14ac:dyDescent="0.25">
      <c r="A175" s="8">
        <v>43772</v>
      </c>
      <c r="B175" s="6" t="s">
        <v>45</v>
      </c>
      <c r="C175" s="6" t="s">
        <v>46</v>
      </c>
      <c r="D175" s="7">
        <v>20</v>
      </c>
    </row>
    <row r="176" spans="1:5" x14ac:dyDescent="0.25">
      <c r="A176" s="3">
        <v>43772</v>
      </c>
      <c r="B176" t="s">
        <v>238</v>
      </c>
      <c r="C176" t="s">
        <v>209</v>
      </c>
      <c r="D176" s="4">
        <v>15</v>
      </c>
    </row>
    <row r="177" spans="1:4" x14ac:dyDescent="0.25">
      <c r="A177" s="3">
        <v>43772</v>
      </c>
      <c r="B177" t="s">
        <v>239</v>
      </c>
      <c r="C177" t="s">
        <v>209</v>
      </c>
      <c r="D177" s="4">
        <v>45</v>
      </c>
    </row>
    <row r="178" spans="1:4" x14ac:dyDescent="0.25">
      <c r="A178" s="3">
        <v>43773</v>
      </c>
      <c r="B178" t="s">
        <v>240</v>
      </c>
      <c r="C178" t="s">
        <v>209</v>
      </c>
      <c r="D178" s="4">
        <v>25</v>
      </c>
    </row>
    <row r="179" spans="1:4" x14ac:dyDescent="0.25">
      <c r="A179" s="3">
        <v>43773</v>
      </c>
      <c r="B179" t="s">
        <v>241</v>
      </c>
      <c r="C179" t="s">
        <v>236</v>
      </c>
      <c r="D179" s="4">
        <v>212.19</v>
      </c>
    </row>
    <row r="180" spans="1:4" x14ac:dyDescent="0.25">
      <c r="A180" s="3">
        <v>43775</v>
      </c>
      <c r="B180" t="s">
        <v>137</v>
      </c>
      <c r="C180" t="s">
        <v>209</v>
      </c>
      <c r="D180" s="4">
        <v>35</v>
      </c>
    </row>
    <row r="181" spans="1:4" x14ac:dyDescent="0.25">
      <c r="A181" s="3">
        <v>43775</v>
      </c>
      <c r="B181" t="s">
        <v>242</v>
      </c>
      <c r="C181" t="s">
        <v>236</v>
      </c>
      <c r="D181" s="4">
        <v>260.26</v>
      </c>
    </row>
    <row r="182" spans="1:4" x14ac:dyDescent="0.25">
      <c r="A182" s="3">
        <v>43776</v>
      </c>
      <c r="B182" t="s">
        <v>243</v>
      </c>
      <c r="C182" t="s">
        <v>244</v>
      </c>
      <c r="D182" s="4">
        <v>10.5</v>
      </c>
    </row>
    <row r="183" spans="1:4" x14ac:dyDescent="0.25">
      <c r="A183" s="3">
        <v>43777</v>
      </c>
      <c r="B183" t="s">
        <v>137</v>
      </c>
      <c r="C183" t="s">
        <v>209</v>
      </c>
      <c r="D183" s="4">
        <v>37.25</v>
      </c>
    </row>
    <row r="184" spans="1:4" x14ac:dyDescent="0.25">
      <c r="A184" s="3">
        <v>43777</v>
      </c>
      <c r="B184" t="s">
        <v>113</v>
      </c>
      <c r="C184" t="s">
        <v>209</v>
      </c>
      <c r="D184" s="4">
        <v>24.7</v>
      </c>
    </row>
    <row r="185" spans="1:4" x14ac:dyDescent="0.25">
      <c r="A185" s="3">
        <v>43777</v>
      </c>
      <c r="B185" t="s">
        <v>52</v>
      </c>
      <c r="C185" t="s">
        <v>245</v>
      </c>
      <c r="D185" s="4">
        <v>662.81</v>
      </c>
    </row>
    <row r="186" spans="1:4" x14ac:dyDescent="0.25">
      <c r="A186" s="3">
        <v>43778</v>
      </c>
      <c r="B186" t="s">
        <v>246</v>
      </c>
      <c r="C186" t="s">
        <v>247</v>
      </c>
      <c r="D186" s="4">
        <v>16</v>
      </c>
    </row>
    <row r="187" spans="1:4" x14ac:dyDescent="0.25">
      <c r="A187" s="3">
        <v>43778</v>
      </c>
      <c r="B187" t="s">
        <v>232</v>
      </c>
      <c r="C187" t="s">
        <v>248</v>
      </c>
      <c r="D187" s="4">
        <v>433.32</v>
      </c>
    </row>
    <row r="188" spans="1:4" x14ac:dyDescent="0.25">
      <c r="A188" s="3">
        <v>43778</v>
      </c>
      <c r="B188" t="s">
        <v>54</v>
      </c>
      <c r="C188" t="s">
        <v>244</v>
      </c>
      <c r="D188" s="4">
        <v>13</v>
      </c>
    </row>
    <row r="189" spans="1:4" x14ac:dyDescent="0.25">
      <c r="A189" s="3">
        <v>43779</v>
      </c>
      <c r="B189" t="s">
        <v>54</v>
      </c>
      <c r="C189" t="s">
        <v>244</v>
      </c>
      <c r="D189" s="4">
        <v>13</v>
      </c>
    </row>
    <row r="190" spans="1:4" x14ac:dyDescent="0.25">
      <c r="A190" s="3">
        <v>43780</v>
      </c>
      <c r="B190" t="s">
        <v>169</v>
      </c>
      <c r="C190" t="s">
        <v>209</v>
      </c>
      <c r="D190" s="4">
        <v>60</v>
      </c>
    </row>
    <row r="191" spans="1:4" x14ac:dyDescent="0.25">
      <c r="A191" s="8">
        <v>43785</v>
      </c>
      <c r="B191" s="6" t="s">
        <v>48</v>
      </c>
      <c r="C191" s="6" t="s">
        <v>49</v>
      </c>
      <c r="D191" s="7">
        <v>735</v>
      </c>
    </row>
    <row r="192" spans="1:4" x14ac:dyDescent="0.25">
      <c r="A192" s="3">
        <v>43785</v>
      </c>
      <c r="B192" t="s">
        <v>249</v>
      </c>
      <c r="C192" t="s">
        <v>209</v>
      </c>
      <c r="D192" s="4">
        <v>44</v>
      </c>
    </row>
    <row r="193" spans="1:5" x14ac:dyDescent="0.25">
      <c r="A193" s="3">
        <v>43785</v>
      </c>
      <c r="B193" t="s">
        <v>191</v>
      </c>
      <c r="C193" t="s">
        <v>248</v>
      </c>
      <c r="D193" s="4">
        <v>418.88</v>
      </c>
    </row>
    <row r="194" spans="1:5" x14ac:dyDescent="0.25">
      <c r="A194" s="3">
        <v>43786</v>
      </c>
      <c r="B194" t="s">
        <v>23</v>
      </c>
      <c r="C194" t="s">
        <v>244</v>
      </c>
      <c r="D194" s="4">
        <v>20</v>
      </c>
    </row>
    <row r="195" spans="1:5" x14ac:dyDescent="0.25">
      <c r="A195" s="3">
        <v>43787</v>
      </c>
      <c r="B195" t="s">
        <v>66</v>
      </c>
      <c r="C195" t="s">
        <v>250</v>
      </c>
      <c r="D195" s="4">
        <v>20</v>
      </c>
    </row>
    <row r="196" spans="1:5" x14ac:dyDescent="0.25">
      <c r="A196" s="9">
        <v>43787</v>
      </c>
      <c r="B196" s="10" t="s">
        <v>197</v>
      </c>
      <c r="C196" s="10" t="s">
        <v>237</v>
      </c>
      <c r="D196" s="11">
        <v>1225.0999999999999</v>
      </c>
      <c r="E196" s="10" t="s">
        <v>523</v>
      </c>
    </row>
    <row r="197" spans="1:5" x14ac:dyDescent="0.25">
      <c r="A197" s="3">
        <v>43790</v>
      </c>
      <c r="B197" t="s">
        <v>251</v>
      </c>
      <c r="C197" t="s">
        <v>252</v>
      </c>
      <c r="D197" s="4">
        <v>11.5</v>
      </c>
    </row>
    <row r="198" spans="1:5" x14ac:dyDescent="0.25">
      <c r="A198" s="3">
        <v>43791</v>
      </c>
      <c r="B198" t="s">
        <v>253</v>
      </c>
      <c r="C198" t="s">
        <v>254</v>
      </c>
      <c r="D198" s="4">
        <v>104.19</v>
      </c>
    </row>
    <row r="199" spans="1:5" x14ac:dyDescent="0.25">
      <c r="A199" s="3">
        <v>43791</v>
      </c>
      <c r="B199" t="s">
        <v>66</v>
      </c>
      <c r="C199" t="s">
        <v>209</v>
      </c>
      <c r="D199" s="4">
        <v>35.89</v>
      </c>
    </row>
    <row r="200" spans="1:5" x14ac:dyDescent="0.25">
      <c r="A200" s="8">
        <v>43808</v>
      </c>
      <c r="B200" s="6" t="s">
        <v>50</v>
      </c>
      <c r="C200" s="6" t="s">
        <v>51</v>
      </c>
      <c r="D200" s="7">
        <v>837.9</v>
      </c>
    </row>
    <row r="201" spans="1:5" x14ac:dyDescent="0.25">
      <c r="A201" s="3">
        <v>43837</v>
      </c>
      <c r="B201" t="s">
        <v>257</v>
      </c>
      <c r="C201" t="s">
        <v>258</v>
      </c>
      <c r="D201" s="4">
        <v>372.3</v>
      </c>
    </row>
    <row r="202" spans="1:5" x14ac:dyDescent="0.25">
      <c r="A202" s="8">
        <v>43837</v>
      </c>
      <c r="B202" s="6" t="s">
        <v>257</v>
      </c>
      <c r="C202" s="6" t="s">
        <v>259</v>
      </c>
      <c r="D202" s="7">
        <v>255</v>
      </c>
      <c r="E202" s="31"/>
    </row>
    <row r="203" spans="1:5" x14ac:dyDescent="0.25">
      <c r="A203" s="3">
        <v>43837</v>
      </c>
      <c r="B203" t="s">
        <v>68</v>
      </c>
      <c r="C203" t="s">
        <v>287</v>
      </c>
      <c r="D203" s="4">
        <v>48.5</v>
      </c>
      <c r="E203" s="19"/>
    </row>
    <row r="204" spans="1:5" x14ac:dyDescent="0.25">
      <c r="A204" s="3">
        <v>43838</v>
      </c>
      <c r="B204" t="s">
        <v>73</v>
      </c>
      <c r="C204" t="s">
        <v>288</v>
      </c>
      <c r="D204" s="4">
        <v>164.45</v>
      </c>
      <c r="E204" s="19"/>
    </row>
    <row r="205" spans="1:5" x14ac:dyDescent="0.25">
      <c r="A205" s="3">
        <v>43839</v>
      </c>
      <c r="B205" t="s">
        <v>77</v>
      </c>
      <c r="C205" t="s">
        <v>289</v>
      </c>
      <c r="D205" s="4">
        <v>185.04</v>
      </c>
      <c r="E205" s="19"/>
    </row>
    <row r="206" spans="1:5" x14ac:dyDescent="0.25">
      <c r="A206" s="3">
        <v>43840</v>
      </c>
      <c r="B206" t="s">
        <v>86</v>
      </c>
      <c r="C206" t="s">
        <v>290</v>
      </c>
      <c r="D206" s="4">
        <v>752.37</v>
      </c>
      <c r="E206" s="19"/>
    </row>
    <row r="207" spans="1:5" x14ac:dyDescent="0.25">
      <c r="A207" s="3">
        <v>43840</v>
      </c>
      <c r="B207" t="s">
        <v>86</v>
      </c>
      <c r="C207" t="s">
        <v>291</v>
      </c>
      <c r="D207" s="4">
        <v>20.7</v>
      </c>
      <c r="E207" s="19"/>
    </row>
    <row r="208" spans="1:5" x14ac:dyDescent="0.25">
      <c r="A208" s="3">
        <v>43840</v>
      </c>
      <c r="B208" t="s">
        <v>86</v>
      </c>
      <c r="C208" t="s">
        <v>291</v>
      </c>
      <c r="D208" s="4">
        <v>12.65</v>
      </c>
      <c r="E208" s="19"/>
    </row>
    <row r="209" spans="1:5" x14ac:dyDescent="0.25">
      <c r="A209" s="3">
        <v>43840</v>
      </c>
      <c r="B209" t="s">
        <v>86</v>
      </c>
      <c r="C209" t="s">
        <v>291</v>
      </c>
      <c r="D209" s="4">
        <v>12.65</v>
      </c>
      <c r="E209" s="19"/>
    </row>
    <row r="210" spans="1:5" x14ac:dyDescent="0.25">
      <c r="A210" s="3">
        <v>43840</v>
      </c>
      <c r="B210" t="s">
        <v>86</v>
      </c>
      <c r="C210" t="s">
        <v>291</v>
      </c>
      <c r="D210" s="4">
        <v>20.7</v>
      </c>
      <c r="E210" s="19"/>
    </row>
    <row r="211" spans="1:5" x14ac:dyDescent="0.25">
      <c r="A211" s="3">
        <v>43843</v>
      </c>
      <c r="B211" t="s">
        <v>86</v>
      </c>
      <c r="C211" t="s">
        <v>292</v>
      </c>
      <c r="D211" s="4">
        <v>930.47</v>
      </c>
      <c r="E211" s="19"/>
    </row>
    <row r="212" spans="1:5" x14ac:dyDescent="0.25">
      <c r="A212" s="3">
        <v>43843</v>
      </c>
      <c r="B212" t="s">
        <v>86</v>
      </c>
      <c r="C212" t="s">
        <v>293</v>
      </c>
      <c r="D212" s="4">
        <v>20.7</v>
      </c>
      <c r="E212" s="19"/>
    </row>
    <row r="213" spans="1:5" x14ac:dyDescent="0.25">
      <c r="A213" s="3">
        <v>43843</v>
      </c>
      <c r="B213" t="s">
        <v>86</v>
      </c>
      <c r="C213" t="s">
        <v>293</v>
      </c>
      <c r="D213" s="4">
        <v>28.75</v>
      </c>
      <c r="E213" s="19"/>
    </row>
    <row r="214" spans="1:5" x14ac:dyDescent="0.25">
      <c r="A214" s="3">
        <v>43843</v>
      </c>
      <c r="B214" t="s">
        <v>86</v>
      </c>
      <c r="C214" t="s">
        <v>293</v>
      </c>
      <c r="D214" s="4">
        <v>28.75</v>
      </c>
      <c r="E214" s="19"/>
    </row>
    <row r="215" spans="1:5" x14ac:dyDescent="0.25">
      <c r="A215" s="3">
        <v>43843</v>
      </c>
      <c r="B215" t="s">
        <v>86</v>
      </c>
      <c r="C215" t="s">
        <v>293</v>
      </c>
      <c r="D215" s="4">
        <v>20.7</v>
      </c>
      <c r="E215" s="19"/>
    </row>
    <row r="216" spans="1:5" x14ac:dyDescent="0.25">
      <c r="A216" s="3">
        <v>43843</v>
      </c>
      <c r="B216" t="s">
        <v>86</v>
      </c>
      <c r="C216" t="s">
        <v>294</v>
      </c>
      <c r="D216" s="4">
        <v>176.53</v>
      </c>
      <c r="E216" s="19"/>
    </row>
    <row r="217" spans="1:5" x14ac:dyDescent="0.25">
      <c r="A217" s="3">
        <v>43843</v>
      </c>
      <c r="B217" t="s">
        <v>86</v>
      </c>
      <c r="C217" t="s">
        <v>295</v>
      </c>
      <c r="D217" s="4">
        <v>21</v>
      </c>
      <c r="E217" s="19"/>
    </row>
    <row r="218" spans="1:5" x14ac:dyDescent="0.25">
      <c r="A218" s="8">
        <v>43845</v>
      </c>
      <c r="B218" s="6" t="s">
        <v>260</v>
      </c>
      <c r="C218" s="6" t="s">
        <v>263</v>
      </c>
      <c r="D218" s="7">
        <v>60</v>
      </c>
      <c r="E218" s="19"/>
    </row>
    <row r="219" spans="1:5" x14ac:dyDescent="0.25">
      <c r="A219" s="8">
        <v>43846</v>
      </c>
      <c r="B219" s="6" t="s">
        <v>260</v>
      </c>
      <c r="C219" s="6" t="s">
        <v>525</v>
      </c>
      <c r="D219" s="7">
        <f>40+75+135+30</f>
        <v>280</v>
      </c>
      <c r="E219" s="19"/>
    </row>
    <row r="220" spans="1:5" x14ac:dyDescent="0.25">
      <c r="A220" s="3">
        <v>43846</v>
      </c>
      <c r="B220" t="s">
        <v>260</v>
      </c>
      <c r="C220" t="s">
        <v>258</v>
      </c>
      <c r="D220" s="4">
        <v>350.4</v>
      </c>
    </row>
    <row r="221" spans="1:5" x14ac:dyDescent="0.25">
      <c r="A221" s="9">
        <v>43848</v>
      </c>
      <c r="B221" s="10" t="s">
        <v>296</v>
      </c>
      <c r="C221" s="10" t="s">
        <v>297</v>
      </c>
      <c r="D221" s="11">
        <v>99.85</v>
      </c>
    </row>
    <row r="222" spans="1:5" x14ac:dyDescent="0.25">
      <c r="A222" s="3">
        <v>43849</v>
      </c>
      <c r="B222" t="s">
        <v>80</v>
      </c>
      <c r="C222" t="s">
        <v>298</v>
      </c>
      <c r="D222" s="4">
        <v>547.79</v>
      </c>
    </row>
    <row r="223" spans="1:5" x14ac:dyDescent="0.25">
      <c r="A223" s="8">
        <v>43859</v>
      </c>
      <c r="B223" s="6" t="s">
        <v>25</v>
      </c>
      <c r="C223" s="6" t="s">
        <v>265</v>
      </c>
      <c r="D223" s="7">
        <v>230</v>
      </c>
      <c r="E223" s="19"/>
    </row>
    <row r="224" spans="1:5" x14ac:dyDescent="0.25">
      <c r="A224" s="3">
        <v>43859</v>
      </c>
      <c r="B224" t="s">
        <v>113</v>
      </c>
      <c r="C224" t="s">
        <v>114</v>
      </c>
      <c r="D224" s="4">
        <v>12.35</v>
      </c>
    </row>
    <row r="225" spans="1:5" x14ac:dyDescent="0.25">
      <c r="A225" s="3">
        <v>43859</v>
      </c>
      <c r="B225" t="s">
        <v>299</v>
      </c>
      <c r="C225" t="s">
        <v>301</v>
      </c>
      <c r="D225" s="4">
        <v>467.72</v>
      </c>
    </row>
    <row r="226" spans="1:5" x14ac:dyDescent="0.25">
      <c r="A226" s="3">
        <v>43860</v>
      </c>
      <c r="B226" t="s">
        <v>300</v>
      </c>
      <c r="C226" t="s">
        <v>114</v>
      </c>
      <c r="D226" s="4">
        <v>13</v>
      </c>
    </row>
    <row r="227" spans="1:5" x14ac:dyDescent="0.25">
      <c r="A227" s="3">
        <v>43861</v>
      </c>
      <c r="B227" t="s">
        <v>302</v>
      </c>
      <c r="C227" t="s">
        <v>209</v>
      </c>
      <c r="D227" s="4">
        <v>65</v>
      </c>
    </row>
    <row r="228" spans="1:5" x14ac:dyDescent="0.25">
      <c r="A228" s="3">
        <v>43861</v>
      </c>
      <c r="B228" t="s">
        <v>482</v>
      </c>
      <c r="C228" t="s">
        <v>148</v>
      </c>
      <c r="D228" s="4">
        <v>-10</v>
      </c>
    </row>
    <row r="229" spans="1:5" x14ac:dyDescent="0.25">
      <c r="A229" s="3">
        <v>43865</v>
      </c>
      <c r="B229" t="s">
        <v>158</v>
      </c>
      <c r="C229" t="s">
        <v>209</v>
      </c>
      <c r="D229" s="4">
        <v>440</v>
      </c>
    </row>
    <row r="230" spans="1:5" x14ac:dyDescent="0.25">
      <c r="A230" s="3">
        <v>43865</v>
      </c>
      <c r="B230" t="s">
        <v>191</v>
      </c>
      <c r="C230" t="s">
        <v>248</v>
      </c>
      <c r="D230" s="4">
        <v>440.3</v>
      </c>
    </row>
    <row r="231" spans="1:5" x14ac:dyDescent="0.25">
      <c r="A231" s="3">
        <v>43866</v>
      </c>
      <c r="B231" t="s">
        <v>23</v>
      </c>
      <c r="C231" t="s">
        <v>114</v>
      </c>
      <c r="D231" s="4">
        <v>10</v>
      </c>
    </row>
    <row r="232" spans="1:5" x14ac:dyDescent="0.25">
      <c r="A232" s="3">
        <v>43866</v>
      </c>
      <c r="B232" t="s">
        <v>158</v>
      </c>
      <c r="C232" t="s">
        <v>203</v>
      </c>
      <c r="D232" s="4">
        <v>20</v>
      </c>
    </row>
    <row r="233" spans="1:5" x14ac:dyDescent="0.25">
      <c r="A233" s="3">
        <v>43867</v>
      </c>
      <c r="B233" t="s">
        <v>303</v>
      </c>
      <c r="C233" t="s">
        <v>209</v>
      </c>
      <c r="D233" s="4">
        <v>44</v>
      </c>
    </row>
    <row r="234" spans="1:5" x14ac:dyDescent="0.25">
      <c r="A234" s="3">
        <v>43867</v>
      </c>
      <c r="B234" t="s">
        <v>304</v>
      </c>
      <c r="C234" t="s">
        <v>308</v>
      </c>
      <c r="D234" s="4">
        <v>1333.67</v>
      </c>
    </row>
    <row r="235" spans="1:5" x14ac:dyDescent="0.25">
      <c r="A235" s="9">
        <v>43867</v>
      </c>
      <c r="B235" s="10" t="s">
        <v>305</v>
      </c>
      <c r="C235" s="10" t="s">
        <v>307</v>
      </c>
      <c r="D235" s="11">
        <v>458.9</v>
      </c>
      <c r="E235" s="19"/>
    </row>
    <row r="236" spans="1:5" x14ac:dyDescent="0.25">
      <c r="A236" s="3">
        <v>43867</v>
      </c>
      <c r="B236" t="s">
        <v>130</v>
      </c>
      <c r="C236" t="s">
        <v>209</v>
      </c>
      <c r="D236" s="4">
        <v>38.1</v>
      </c>
      <c r="E236" s="19"/>
    </row>
    <row r="237" spans="1:5" x14ac:dyDescent="0.25">
      <c r="A237" s="9">
        <v>43868</v>
      </c>
      <c r="B237" s="10" t="s">
        <v>306</v>
      </c>
      <c r="C237" s="10" t="s">
        <v>307</v>
      </c>
      <c r="D237" s="11">
        <v>277.45</v>
      </c>
      <c r="E237" s="19"/>
    </row>
    <row r="238" spans="1:5" x14ac:dyDescent="0.25">
      <c r="A238" s="3">
        <v>43868</v>
      </c>
      <c r="B238" t="s">
        <v>321</v>
      </c>
      <c r="C238" t="s">
        <v>236</v>
      </c>
      <c r="D238" s="4">
        <v>296.54000000000002</v>
      </c>
      <c r="E238" s="19"/>
    </row>
    <row r="239" spans="1:5" x14ac:dyDescent="0.25">
      <c r="A239" s="3">
        <v>43870</v>
      </c>
      <c r="B239" t="s">
        <v>261</v>
      </c>
      <c r="C239" t="s">
        <v>262</v>
      </c>
      <c r="D239" s="4">
        <v>59</v>
      </c>
      <c r="E239" s="19"/>
    </row>
    <row r="240" spans="1:5" x14ac:dyDescent="0.25">
      <c r="A240" s="8">
        <v>43870</v>
      </c>
      <c r="B240" s="6" t="s">
        <v>261</v>
      </c>
      <c r="C240" s="6" t="s">
        <v>266</v>
      </c>
      <c r="D240" s="7">
        <v>165</v>
      </c>
      <c r="E240" s="19"/>
    </row>
    <row r="241" spans="1:5" x14ac:dyDescent="0.25">
      <c r="A241" s="3">
        <v>43870</v>
      </c>
      <c r="B241" t="s">
        <v>130</v>
      </c>
      <c r="C241" t="s">
        <v>209</v>
      </c>
      <c r="D241" s="4">
        <v>40.1</v>
      </c>
      <c r="E241" s="19"/>
    </row>
    <row r="242" spans="1:5" x14ac:dyDescent="0.25">
      <c r="A242" s="3">
        <v>43870</v>
      </c>
      <c r="B242" t="s">
        <v>310</v>
      </c>
      <c r="C242" t="s">
        <v>309</v>
      </c>
      <c r="D242" s="4">
        <v>910.38</v>
      </c>
      <c r="E242" s="19"/>
    </row>
    <row r="243" spans="1:5" x14ac:dyDescent="0.25">
      <c r="A243" s="3">
        <v>43871</v>
      </c>
      <c r="B243" t="s">
        <v>314</v>
      </c>
      <c r="C243" t="s">
        <v>209</v>
      </c>
      <c r="D243" s="4">
        <v>45</v>
      </c>
      <c r="E243" s="19"/>
    </row>
    <row r="244" spans="1:5" x14ac:dyDescent="0.25">
      <c r="A244" s="9">
        <v>43871</v>
      </c>
      <c r="B244" s="10" t="s">
        <v>312</v>
      </c>
      <c r="C244" s="10" t="s">
        <v>307</v>
      </c>
      <c r="D244" s="11">
        <v>165.29</v>
      </c>
      <c r="E244" s="19"/>
    </row>
    <row r="245" spans="1:5" x14ac:dyDescent="0.25">
      <c r="A245" s="3">
        <v>43871</v>
      </c>
      <c r="B245" t="s">
        <v>191</v>
      </c>
      <c r="C245" t="s">
        <v>315</v>
      </c>
      <c r="D245" s="4">
        <v>220.15</v>
      </c>
      <c r="E245" s="19"/>
    </row>
    <row r="246" spans="1:5" x14ac:dyDescent="0.25">
      <c r="A246" s="3">
        <v>43872</v>
      </c>
      <c r="B246" t="s">
        <v>313</v>
      </c>
      <c r="C246" t="s">
        <v>209</v>
      </c>
      <c r="D246" s="4">
        <v>45</v>
      </c>
      <c r="E246" s="19"/>
    </row>
    <row r="247" spans="1:5" x14ac:dyDescent="0.25">
      <c r="A247" s="3">
        <v>43873</v>
      </c>
      <c r="B247" t="s">
        <v>86</v>
      </c>
      <c r="C247" t="s">
        <v>316</v>
      </c>
      <c r="D247" s="4">
        <v>536.09</v>
      </c>
      <c r="E247" s="19"/>
    </row>
    <row r="248" spans="1:5" x14ac:dyDescent="0.25">
      <c r="A248" s="3">
        <v>43873</v>
      </c>
      <c r="B248" t="s">
        <v>86</v>
      </c>
      <c r="C248" t="s">
        <v>222</v>
      </c>
      <c r="D248" s="4">
        <v>20.7</v>
      </c>
      <c r="E248" s="19"/>
    </row>
    <row r="249" spans="1:5" x14ac:dyDescent="0.25">
      <c r="A249" s="3">
        <v>43873</v>
      </c>
      <c r="B249" t="s">
        <v>86</v>
      </c>
      <c r="C249" t="s">
        <v>222</v>
      </c>
      <c r="D249" s="4">
        <v>12.65</v>
      </c>
      <c r="E249" s="19"/>
    </row>
    <row r="250" spans="1:5" x14ac:dyDescent="0.25">
      <c r="A250" s="3">
        <v>43873</v>
      </c>
      <c r="B250" t="s">
        <v>86</v>
      </c>
      <c r="C250" t="s">
        <v>222</v>
      </c>
      <c r="D250" s="4">
        <v>20.7</v>
      </c>
      <c r="E250" s="19"/>
    </row>
    <row r="251" spans="1:5" x14ac:dyDescent="0.25">
      <c r="A251" s="3">
        <v>43874</v>
      </c>
      <c r="B251" t="s">
        <v>225</v>
      </c>
      <c r="C251" t="s">
        <v>317</v>
      </c>
      <c r="D251" s="4">
        <v>123.17</v>
      </c>
      <c r="E251" s="19"/>
    </row>
    <row r="252" spans="1:5" x14ac:dyDescent="0.25">
      <c r="A252" s="16">
        <v>43874</v>
      </c>
      <c r="B252" s="17" t="s">
        <v>25</v>
      </c>
      <c r="C252" s="17" t="s">
        <v>318</v>
      </c>
      <c r="D252" s="18">
        <v>208.85</v>
      </c>
      <c r="E252" s="17" t="s">
        <v>497</v>
      </c>
    </row>
    <row r="253" spans="1:5" x14ac:dyDescent="0.25">
      <c r="A253" s="3">
        <v>43879</v>
      </c>
      <c r="B253" t="s">
        <v>69</v>
      </c>
      <c r="C253" t="s">
        <v>254</v>
      </c>
      <c r="D253" s="4">
        <v>234.6</v>
      </c>
    </row>
    <row r="254" spans="1:5" ht="30" x14ac:dyDescent="0.25">
      <c r="A254" s="16">
        <v>43880</v>
      </c>
      <c r="B254" s="17" t="s">
        <v>175</v>
      </c>
      <c r="C254" s="17" t="s">
        <v>319</v>
      </c>
      <c r="D254" s="18">
        <v>177.5</v>
      </c>
      <c r="E254" s="32" t="s">
        <v>561</v>
      </c>
    </row>
    <row r="255" spans="1:5" x14ac:dyDescent="0.25">
      <c r="A255" s="8">
        <v>43881</v>
      </c>
      <c r="B255" s="6" t="s">
        <v>12</v>
      </c>
      <c r="C255" s="6" t="s">
        <v>269</v>
      </c>
      <c r="D255" s="7">
        <v>335</v>
      </c>
      <c r="E255" s="19"/>
    </row>
    <row r="256" spans="1:5" x14ac:dyDescent="0.25">
      <c r="A256" s="3">
        <v>43881</v>
      </c>
      <c r="B256" t="s">
        <v>68</v>
      </c>
      <c r="C256" t="s">
        <v>320</v>
      </c>
      <c r="D256" s="4">
        <v>48.5</v>
      </c>
    </row>
    <row r="257" spans="1:5" x14ac:dyDescent="0.25">
      <c r="A257" s="3">
        <v>43882</v>
      </c>
      <c r="B257" t="s">
        <v>123</v>
      </c>
      <c r="C257" t="s">
        <v>211</v>
      </c>
      <c r="D257" s="4">
        <v>44.25</v>
      </c>
    </row>
    <row r="258" spans="1:5" x14ac:dyDescent="0.25">
      <c r="A258" s="3">
        <v>43885</v>
      </c>
      <c r="B258" t="s">
        <v>80</v>
      </c>
      <c r="C258" t="s">
        <v>301</v>
      </c>
      <c r="D258" s="4">
        <v>493.11</v>
      </c>
    </row>
    <row r="259" spans="1:5" x14ac:dyDescent="0.25">
      <c r="A259" s="3">
        <v>43887</v>
      </c>
      <c r="B259" t="s">
        <v>225</v>
      </c>
      <c r="C259" t="s">
        <v>148</v>
      </c>
      <c r="D259" s="4">
        <v>-123.17</v>
      </c>
    </row>
    <row r="260" spans="1:5" x14ac:dyDescent="0.25">
      <c r="A260" s="8">
        <v>43888</v>
      </c>
      <c r="B260" s="6" t="s">
        <v>267</v>
      </c>
      <c r="C260" s="6" t="s">
        <v>268</v>
      </c>
      <c r="D260" s="7">
        <v>25</v>
      </c>
    </row>
    <row r="261" spans="1:5" x14ac:dyDescent="0.25">
      <c r="A261" s="8">
        <v>43888</v>
      </c>
      <c r="B261" s="6" t="s">
        <v>267</v>
      </c>
      <c r="C261" s="6" t="s">
        <v>270</v>
      </c>
      <c r="D261" s="7">
        <v>650</v>
      </c>
    </row>
    <row r="262" spans="1:5" x14ac:dyDescent="0.25">
      <c r="A262" s="3">
        <v>43890</v>
      </c>
      <c r="B262" t="s">
        <v>321</v>
      </c>
      <c r="C262" t="s">
        <v>148</v>
      </c>
      <c r="D262" s="4">
        <v>-33.68</v>
      </c>
    </row>
    <row r="263" spans="1:5" x14ac:dyDescent="0.25">
      <c r="A263" s="9">
        <v>43891</v>
      </c>
      <c r="B263" s="10" t="s">
        <v>322</v>
      </c>
      <c r="C263" s="10" t="s">
        <v>323</v>
      </c>
      <c r="D263" s="11">
        <v>309.95</v>
      </c>
    </row>
    <row r="264" spans="1:5" x14ac:dyDescent="0.25">
      <c r="A264" s="9">
        <v>43891</v>
      </c>
      <c r="B264" s="10" t="s">
        <v>324</v>
      </c>
      <c r="C264" s="10" t="s">
        <v>297</v>
      </c>
      <c r="D264" s="11">
        <v>105.92</v>
      </c>
    </row>
    <row r="265" spans="1:5" x14ac:dyDescent="0.25">
      <c r="A265" s="3">
        <v>43891</v>
      </c>
      <c r="B265" t="s">
        <v>325</v>
      </c>
      <c r="C265" t="s">
        <v>330</v>
      </c>
      <c r="D265" s="4">
        <v>61</v>
      </c>
    </row>
    <row r="266" spans="1:5" x14ac:dyDescent="0.25">
      <c r="A266" s="3">
        <v>43892</v>
      </c>
      <c r="B266" t="s">
        <v>326</v>
      </c>
      <c r="C266" t="s">
        <v>301</v>
      </c>
      <c r="D266" s="4">
        <v>521.91</v>
      </c>
    </row>
    <row r="267" spans="1:5" x14ac:dyDescent="0.25">
      <c r="A267" s="3">
        <v>43893</v>
      </c>
      <c r="B267" t="s">
        <v>327</v>
      </c>
      <c r="C267" t="s">
        <v>331</v>
      </c>
      <c r="D267" s="4">
        <v>26</v>
      </c>
    </row>
    <row r="268" spans="1:5" x14ac:dyDescent="0.25">
      <c r="A268" s="3">
        <v>43893</v>
      </c>
      <c r="B268" t="s">
        <v>25</v>
      </c>
      <c r="C268" t="s">
        <v>114</v>
      </c>
      <c r="D268" s="4">
        <v>27</v>
      </c>
    </row>
    <row r="269" spans="1:5" x14ac:dyDescent="0.25">
      <c r="A269" s="3">
        <v>43893</v>
      </c>
      <c r="B269" t="s">
        <v>328</v>
      </c>
      <c r="C269" t="s">
        <v>330</v>
      </c>
      <c r="D269" s="4">
        <v>18</v>
      </c>
    </row>
    <row r="270" spans="1:5" x14ac:dyDescent="0.25">
      <c r="A270" s="3">
        <v>43893</v>
      </c>
      <c r="B270" t="s">
        <v>329</v>
      </c>
      <c r="C270" t="s">
        <v>330</v>
      </c>
      <c r="D270" s="4">
        <v>81.5</v>
      </c>
    </row>
    <row r="271" spans="1:5" x14ac:dyDescent="0.25">
      <c r="A271" s="9">
        <v>43893</v>
      </c>
      <c r="B271" s="10" t="s">
        <v>332</v>
      </c>
      <c r="C271" s="10" t="s">
        <v>483</v>
      </c>
      <c r="D271" s="11">
        <v>480.98</v>
      </c>
      <c r="E271" s="10" t="s">
        <v>484</v>
      </c>
    </row>
    <row r="272" spans="1:5" x14ac:dyDescent="0.25">
      <c r="A272" s="3">
        <v>43894</v>
      </c>
      <c r="B272" t="s">
        <v>333</v>
      </c>
      <c r="C272" t="s">
        <v>254</v>
      </c>
      <c r="D272" s="4">
        <v>1092.96</v>
      </c>
    </row>
    <row r="273" spans="1:4" x14ac:dyDescent="0.25">
      <c r="A273" s="3">
        <v>43894</v>
      </c>
      <c r="B273" t="s">
        <v>334</v>
      </c>
      <c r="C273" t="s">
        <v>236</v>
      </c>
      <c r="D273" s="4">
        <v>246.16</v>
      </c>
    </row>
    <row r="274" spans="1:4" x14ac:dyDescent="0.25">
      <c r="A274" s="3">
        <v>43895</v>
      </c>
      <c r="B274" t="s">
        <v>86</v>
      </c>
      <c r="C274" t="s">
        <v>335</v>
      </c>
      <c r="D274" s="4">
        <v>979.28</v>
      </c>
    </row>
    <row r="275" spans="1:4" x14ac:dyDescent="0.25">
      <c r="A275" s="3">
        <v>43895</v>
      </c>
      <c r="B275" t="s">
        <v>86</v>
      </c>
      <c r="C275" t="s">
        <v>222</v>
      </c>
      <c r="D275" s="4">
        <v>12.65</v>
      </c>
    </row>
    <row r="276" spans="1:4" x14ac:dyDescent="0.25">
      <c r="A276" s="3">
        <v>43895</v>
      </c>
      <c r="B276" t="s">
        <v>86</v>
      </c>
      <c r="C276" t="s">
        <v>222</v>
      </c>
      <c r="D276" s="4">
        <v>20.7</v>
      </c>
    </row>
    <row r="277" spans="1:4" x14ac:dyDescent="0.25">
      <c r="A277" s="3">
        <v>43895</v>
      </c>
      <c r="B277" t="s">
        <v>86</v>
      </c>
      <c r="C277" t="s">
        <v>222</v>
      </c>
      <c r="D277" s="4">
        <v>20.7</v>
      </c>
    </row>
    <row r="278" spans="1:4" x14ac:dyDescent="0.25">
      <c r="A278" s="3">
        <v>43895</v>
      </c>
      <c r="B278" t="s">
        <v>86</v>
      </c>
      <c r="C278" t="s">
        <v>222</v>
      </c>
      <c r="D278" s="4">
        <v>12.65</v>
      </c>
    </row>
    <row r="279" spans="1:4" x14ac:dyDescent="0.25">
      <c r="A279" s="3">
        <v>43902</v>
      </c>
      <c r="B279" t="s">
        <v>299</v>
      </c>
      <c r="C279" t="s">
        <v>336</v>
      </c>
      <c r="D279" s="4">
        <v>1139.95</v>
      </c>
    </row>
    <row r="280" spans="1:4" x14ac:dyDescent="0.25">
      <c r="A280" s="8">
        <v>43905</v>
      </c>
      <c r="B280" s="6" t="s">
        <v>380</v>
      </c>
      <c r="C280" s="6" t="s">
        <v>271</v>
      </c>
      <c r="D280" s="7">
        <v>300</v>
      </c>
    </row>
    <row r="281" spans="1:4" x14ac:dyDescent="0.25">
      <c r="A281" s="3">
        <v>43916</v>
      </c>
      <c r="B281" t="s">
        <v>299</v>
      </c>
      <c r="C281" t="s">
        <v>337</v>
      </c>
      <c r="D281" s="4">
        <v>-1139.95</v>
      </c>
    </row>
    <row r="282" spans="1:4" x14ac:dyDescent="0.25">
      <c r="A282" s="3">
        <v>43936</v>
      </c>
      <c r="C282" t="s">
        <v>338</v>
      </c>
      <c r="D282" s="4">
        <v>87.28</v>
      </c>
    </row>
    <row r="283" spans="1:4" x14ac:dyDescent="0.25">
      <c r="A283" s="3">
        <v>44019</v>
      </c>
      <c r="B283" t="s">
        <v>173</v>
      </c>
      <c r="C283" t="s">
        <v>345</v>
      </c>
      <c r="D283" s="4">
        <v>80</v>
      </c>
    </row>
    <row r="284" spans="1:4" x14ac:dyDescent="0.25">
      <c r="A284" s="8">
        <v>44021</v>
      </c>
      <c r="B284" s="6" t="s">
        <v>273</v>
      </c>
      <c r="C284" s="6" t="s">
        <v>272</v>
      </c>
      <c r="D284" s="7">
        <v>300</v>
      </c>
    </row>
    <row r="285" spans="1:4" x14ac:dyDescent="0.25">
      <c r="A285" s="3">
        <v>44021</v>
      </c>
      <c r="B285" t="s">
        <v>339</v>
      </c>
      <c r="C285" t="s">
        <v>341</v>
      </c>
      <c r="D285" s="4">
        <v>326.10000000000002</v>
      </c>
    </row>
    <row r="286" spans="1:4" x14ac:dyDescent="0.25">
      <c r="A286" s="3">
        <v>44023</v>
      </c>
      <c r="B286" t="s">
        <v>78</v>
      </c>
      <c r="C286" t="s">
        <v>252</v>
      </c>
      <c r="D286" s="4">
        <v>30.5</v>
      </c>
    </row>
    <row r="287" spans="1:4" x14ac:dyDescent="0.25">
      <c r="A287" s="3">
        <v>44023</v>
      </c>
      <c r="B287" t="s">
        <v>342</v>
      </c>
      <c r="C287" t="s">
        <v>252</v>
      </c>
      <c r="D287" s="4">
        <v>38.51</v>
      </c>
    </row>
    <row r="288" spans="1:4" x14ac:dyDescent="0.25">
      <c r="A288" s="3">
        <v>44025</v>
      </c>
      <c r="B288" t="s">
        <v>69</v>
      </c>
      <c r="C288" t="s">
        <v>254</v>
      </c>
      <c r="D288" s="4">
        <v>200.1</v>
      </c>
    </row>
    <row r="289" spans="1:4" x14ac:dyDescent="0.25">
      <c r="A289" s="8">
        <v>44028</v>
      </c>
      <c r="B289" s="6" t="s">
        <v>38</v>
      </c>
      <c r="C289" s="6" t="s">
        <v>274</v>
      </c>
      <c r="D289" s="7">
        <v>300</v>
      </c>
    </row>
    <row r="290" spans="1:4" x14ac:dyDescent="0.25">
      <c r="A290" s="3">
        <v>44028</v>
      </c>
      <c r="B290" t="s">
        <v>173</v>
      </c>
      <c r="C290" t="s">
        <v>345</v>
      </c>
      <c r="D290" s="4">
        <v>80</v>
      </c>
    </row>
    <row r="291" spans="1:4" x14ac:dyDescent="0.25">
      <c r="A291" s="3">
        <v>44030</v>
      </c>
      <c r="B291" t="s">
        <v>205</v>
      </c>
      <c r="C291" t="s">
        <v>341</v>
      </c>
      <c r="D291" s="4">
        <v>361.28</v>
      </c>
    </row>
    <row r="292" spans="1:4" x14ac:dyDescent="0.25">
      <c r="A292" s="3">
        <v>44030</v>
      </c>
      <c r="B292" t="s">
        <v>343</v>
      </c>
      <c r="C292" t="s">
        <v>252</v>
      </c>
      <c r="D292" s="4">
        <v>33</v>
      </c>
    </row>
    <row r="293" spans="1:4" x14ac:dyDescent="0.25">
      <c r="A293" s="3">
        <v>44031</v>
      </c>
      <c r="B293" t="s">
        <v>344</v>
      </c>
      <c r="C293" t="s">
        <v>252</v>
      </c>
      <c r="D293" s="4">
        <v>48</v>
      </c>
    </row>
    <row r="294" spans="1:4" x14ac:dyDescent="0.25">
      <c r="A294" s="3">
        <v>44032</v>
      </c>
      <c r="B294" t="s">
        <v>69</v>
      </c>
      <c r="C294" t="s">
        <v>254</v>
      </c>
      <c r="D294" s="4">
        <v>200.1</v>
      </c>
    </row>
    <row r="295" spans="1:4" x14ac:dyDescent="0.25">
      <c r="A295" s="8">
        <v>44034</v>
      </c>
      <c r="B295" s="6" t="s">
        <v>275</v>
      </c>
      <c r="C295" s="6" t="s">
        <v>276</v>
      </c>
      <c r="D295" s="7">
        <v>300</v>
      </c>
    </row>
    <row r="296" spans="1:4" x14ac:dyDescent="0.25">
      <c r="A296" s="3">
        <v>44034</v>
      </c>
      <c r="B296" t="s">
        <v>68</v>
      </c>
      <c r="C296" t="s">
        <v>320</v>
      </c>
      <c r="D296" s="4">
        <v>48.5</v>
      </c>
    </row>
    <row r="297" spans="1:4" x14ac:dyDescent="0.25">
      <c r="A297" s="3">
        <v>44036</v>
      </c>
      <c r="B297" t="s">
        <v>344</v>
      </c>
      <c r="C297" t="s">
        <v>252</v>
      </c>
      <c r="D297" s="4">
        <v>35</v>
      </c>
    </row>
    <row r="298" spans="1:4" x14ac:dyDescent="0.25">
      <c r="A298" s="3">
        <v>44036</v>
      </c>
      <c r="B298" t="s">
        <v>73</v>
      </c>
      <c r="C298" t="s">
        <v>341</v>
      </c>
      <c r="D298" s="4">
        <v>402.32</v>
      </c>
    </row>
    <row r="299" spans="1:4" x14ac:dyDescent="0.25">
      <c r="A299" s="3">
        <v>44039</v>
      </c>
      <c r="B299" t="s">
        <v>342</v>
      </c>
      <c r="C299" t="s">
        <v>252</v>
      </c>
      <c r="D299" s="4">
        <v>44</v>
      </c>
    </row>
    <row r="300" spans="1:4" x14ac:dyDescent="0.25">
      <c r="A300" s="3">
        <v>44041</v>
      </c>
      <c r="B300" t="s">
        <v>69</v>
      </c>
      <c r="C300" t="s">
        <v>254</v>
      </c>
      <c r="D300" s="4">
        <v>266.8</v>
      </c>
    </row>
    <row r="301" spans="1:4" x14ac:dyDescent="0.25">
      <c r="A301" s="8">
        <v>44051</v>
      </c>
      <c r="B301" s="6" t="s">
        <v>12</v>
      </c>
      <c r="C301" s="6" t="s">
        <v>277</v>
      </c>
      <c r="D301" s="7">
        <v>125</v>
      </c>
    </row>
    <row r="302" spans="1:4" x14ac:dyDescent="0.25">
      <c r="A302" s="3">
        <v>44051</v>
      </c>
      <c r="B302" t="s">
        <v>78</v>
      </c>
      <c r="C302" t="s">
        <v>252</v>
      </c>
      <c r="D302" s="4">
        <v>47.5</v>
      </c>
    </row>
    <row r="303" spans="1:4" x14ac:dyDescent="0.25">
      <c r="A303" s="3">
        <v>44051</v>
      </c>
      <c r="B303" t="s">
        <v>339</v>
      </c>
      <c r="C303" t="s">
        <v>236</v>
      </c>
      <c r="D303" s="4">
        <v>110.32</v>
      </c>
    </row>
    <row r="304" spans="1:4" x14ac:dyDescent="0.25">
      <c r="A304" s="3">
        <v>44067</v>
      </c>
      <c r="B304" t="s">
        <v>173</v>
      </c>
      <c r="C304" t="s">
        <v>345</v>
      </c>
      <c r="D304" s="4">
        <v>80</v>
      </c>
    </row>
    <row r="305" spans="1:5" x14ac:dyDescent="0.25">
      <c r="A305" s="8">
        <v>44069</v>
      </c>
      <c r="B305" s="6" t="s">
        <v>38</v>
      </c>
      <c r="C305" s="6" t="s">
        <v>278</v>
      </c>
      <c r="D305" s="7">
        <v>385</v>
      </c>
    </row>
    <row r="306" spans="1:5" x14ac:dyDescent="0.25">
      <c r="A306" s="3">
        <v>44071</v>
      </c>
      <c r="B306" t="s">
        <v>346</v>
      </c>
      <c r="C306" t="s">
        <v>252</v>
      </c>
      <c r="D306" s="4">
        <v>45.5</v>
      </c>
    </row>
    <row r="307" spans="1:5" x14ac:dyDescent="0.25">
      <c r="A307" s="9">
        <v>44072</v>
      </c>
      <c r="B307" s="10" t="s">
        <v>205</v>
      </c>
      <c r="C307" s="10" t="s">
        <v>341</v>
      </c>
      <c r="D307" s="11">
        <v>421.63</v>
      </c>
      <c r="E307" s="10" t="s">
        <v>485</v>
      </c>
    </row>
    <row r="308" spans="1:5" x14ac:dyDescent="0.25">
      <c r="A308" s="3">
        <v>44072</v>
      </c>
      <c r="B308" t="s">
        <v>347</v>
      </c>
      <c r="C308" t="s">
        <v>252</v>
      </c>
      <c r="D308" s="4">
        <v>29</v>
      </c>
    </row>
    <row r="309" spans="1:5" x14ac:dyDescent="0.25">
      <c r="A309" s="3">
        <v>44074</v>
      </c>
      <c r="B309" t="s">
        <v>69</v>
      </c>
      <c r="C309" t="s">
        <v>348</v>
      </c>
      <c r="D309" s="4">
        <v>253</v>
      </c>
    </row>
    <row r="310" spans="1:5" x14ac:dyDescent="0.25">
      <c r="A310" s="8">
        <v>44079</v>
      </c>
      <c r="B310" s="6" t="s">
        <v>12</v>
      </c>
      <c r="C310" s="6" t="s">
        <v>279</v>
      </c>
      <c r="D310" s="7">
        <v>255</v>
      </c>
    </row>
    <row r="311" spans="1:5" x14ac:dyDescent="0.25">
      <c r="A311" s="3">
        <v>44079</v>
      </c>
      <c r="B311" t="s">
        <v>68</v>
      </c>
      <c r="C311" t="s">
        <v>349</v>
      </c>
      <c r="D311" s="4">
        <v>48.5</v>
      </c>
    </row>
    <row r="312" spans="1:5" x14ac:dyDescent="0.25">
      <c r="A312" s="3">
        <v>44079</v>
      </c>
      <c r="B312" t="s">
        <v>339</v>
      </c>
      <c r="C312" t="s">
        <v>351</v>
      </c>
      <c r="D312" s="4">
        <v>246.76</v>
      </c>
    </row>
    <row r="313" spans="1:5" x14ac:dyDescent="0.25">
      <c r="A313" s="3">
        <v>44081</v>
      </c>
      <c r="B313" t="s">
        <v>79</v>
      </c>
      <c r="C313" t="s">
        <v>252</v>
      </c>
      <c r="D313" s="4">
        <v>53</v>
      </c>
    </row>
    <row r="314" spans="1:5" x14ac:dyDescent="0.25">
      <c r="A314" s="3">
        <v>44082</v>
      </c>
      <c r="B314" t="s">
        <v>69</v>
      </c>
      <c r="C314" t="s">
        <v>350</v>
      </c>
      <c r="D314" s="4">
        <v>151.80000000000001</v>
      </c>
    </row>
    <row r="315" spans="1:5" x14ac:dyDescent="0.25">
      <c r="A315" s="3">
        <v>44105</v>
      </c>
      <c r="B315" t="s">
        <v>20</v>
      </c>
      <c r="C315" t="s">
        <v>280</v>
      </c>
      <c r="D315" s="4">
        <v>141.78</v>
      </c>
    </row>
    <row r="316" spans="1:5" x14ac:dyDescent="0.25">
      <c r="A316" s="8">
        <v>44105</v>
      </c>
      <c r="B316" s="6" t="s">
        <v>20</v>
      </c>
      <c r="C316" s="6" t="s">
        <v>281</v>
      </c>
      <c r="D316" s="7">
        <v>90</v>
      </c>
    </row>
    <row r="317" spans="1:5" x14ac:dyDescent="0.25">
      <c r="A317" s="3">
        <v>44105</v>
      </c>
      <c r="B317" t="s">
        <v>68</v>
      </c>
      <c r="C317" t="s">
        <v>352</v>
      </c>
      <c r="D317" s="4">
        <v>48.5</v>
      </c>
    </row>
    <row r="318" spans="1:5" x14ac:dyDescent="0.25">
      <c r="A318" s="3">
        <v>44105</v>
      </c>
      <c r="B318" t="s">
        <v>20</v>
      </c>
      <c r="C318" t="s">
        <v>353</v>
      </c>
      <c r="D318" s="4">
        <v>4.5</v>
      </c>
    </row>
    <row r="319" spans="1:5" x14ac:dyDescent="0.25">
      <c r="A319" s="9">
        <v>44112</v>
      </c>
      <c r="B319" s="10" t="s">
        <v>354</v>
      </c>
      <c r="C319" s="10" t="s">
        <v>355</v>
      </c>
      <c r="D319" s="11">
        <v>67.39</v>
      </c>
      <c r="E319" s="10" t="s">
        <v>486</v>
      </c>
    </row>
    <row r="320" spans="1:5" x14ac:dyDescent="0.25">
      <c r="A320" s="8">
        <v>44126</v>
      </c>
      <c r="B320" s="6" t="s">
        <v>282</v>
      </c>
      <c r="C320" s="6" t="s">
        <v>283</v>
      </c>
      <c r="D320" s="7">
        <v>360</v>
      </c>
    </row>
    <row r="321" spans="1:5" x14ac:dyDescent="0.25">
      <c r="A321" s="3">
        <v>44126</v>
      </c>
      <c r="B321" t="s">
        <v>68</v>
      </c>
      <c r="C321" t="s">
        <v>357</v>
      </c>
      <c r="D321" s="4">
        <v>48.5</v>
      </c>
    </row>
    <row r="322" spans="1:5" x14ac:dyDescent="0.25">
      <c r="A322" s="3">
        <v>44127</v>
      </c>
      <c r="B322" t="s">
        <v>356</v>
      </c>
      <c r="C322" t="s">
        <v>252</v>
      </c>
      <c r="D322" s="4">
        <v>51.2</v>
      </c>
    </row>
    <row r="323" spans="1:5" x14ac:dyDescent="0.25">
      <c r="A323" s="9">
        <v>44128</v>
      </c>
      <c r="B323" s="10" t="s">
        <v>358</v>
      </c>
      <c r="C323" s="10" t="s">
        <v>360</v>
      </c>
      <c r="D323" s="11">
        <v>47.61</v>
      </c>
    </row>
    <row r="324" spans="1:5" x14ac:dyDescent="0.25">
      <c r="A324" s="3">
        <v>44129</v>
      </c>
      <c r="B324" t="s">
        <v>157</v>
      </c>
      <c r="C324" t="s">
        <v>252</v>
      </c>
      <c r="D324" s="4">
        <v>48</v>
      </c>
    </row>
    <row r="325" spans="1:5" x14ac:dyDescent="0.25">
      <c r="A325" s="3">
        <v>44129</v>
      </c>
      <c r="B325" t="s">
        <v>69</v>
      </c>
      <c r="C325" t="s">
        <v>359</v>
      </c>
      <c r="D325" s="4">
        <v>175.95</v>
      </c>
    </row>
    <row r="326" spans="1:5" x14ac:dyDescent="0.25">
      <c r="A326" s="3">
        <v>44130</v>
      </c>
      <c r="B326" t="s">
        <v>361</v>
      </c>
      <c r="C326" t="s">
        <v>364</v>
      </c>
      <c r="D326" s="4">
        <v>369.49</v>
      </c>
    </row>
    <row r="327" spans="1:5" x14ac:dyDescent="0.25">
      <c r="A327" s="8">
        <v>44140</v>
      </c>
      <c r="B327" s="6" t="s">
        <v>284</v>
      </c>
      <c r="C327" s="6" t="s">
        <v>285</v>
      </c>
      <c r="D327" s="7">
        <v>255</v>
      </c>
    </row>
    <row r="328" spans="1:5" x14ac:dyDescent="0.25">
      <c r="A328" s="3">
        <v>44140</v>
      </c>
      <c r="B328" t="s">
        <v>68</v>
      </c>
      <c r="C328" t="s">
        <v>363</v>
      </c>
      <c r="D328" s="4">
        <v>48.5</v>
      </c>
    </row>
    <row r="329" spans="1:5" x14ac:dyDescent="0.25">
      <c r="A329" s="3">
        <v>44142</v>
      </c>
      <c r="B329" t="s">
        <v>362</v>
      </c>
      <c r="C329" t="s">
        <v>252</v>
      </c>
      <c r="D329" s="4">
        <v>46.5</v>
      </c>
    </row>
    <row r="330" spans="1:5" x14ac:dyDescent="0.25">
      <c r="A330" s="3">
        <v>44142</v>
      </c>
      <c r="B330" t="s">
        <v>342</v>
      </c>
      <c r="C330" t="s">
        <v>252</v>
      </c>
      <c r="D330" s="4">
        <v>21</v>
      </c>
    </row>
    <row r="331" spans="1:5" x14ac:dyDescent="0.25">
      <c r="A331" s="9">
        <v>44142</v>
      </c>
      <c r="B331" s="10" t="s">
        <v>73</v>
      </c>
      <c r="C331" s="10" t="s">
        <v>341</v>
      </c>
      <c r="D331" s="11">
        <v>398.17</v>
      </c>
      <c r="E331" s="10" t="s">
        <v>487</v>
      </c>
    </row>
    <row r="332" spans="1:5" x14ac:dyDescent="0.25">
      <c r="A332" s="3">
        <v>44144</v>
      </c>
      <c r="B332" t="s">
        <v>69</v>
      </c>
      <c r="C332" t="s">
        <v>254</v>
      </c>
      <c r="D332" s="4">
        <v>179.95</v>
      </c>
    </row>
    <row r="333" spans="1:5" x14ac:dyDescent="0.25">
      <c r="A333" s="8">
        <v>44155</v>
      </c>
      <c r="B333" s="6" t="s">
        <v>273</v>
      </c>
      <c r="C333" s="6" t="s">
        <v>286</v>
      </c>
      <c r="D333" s="7">
        <v>195</v>
      </c>
    </row>
    <row r="334" spans="1:5" x14ac:dyDescent="0.25">
      <c r="A334" s="3">
        <v>44155</v>
      </c>
      <c r="B334" t="s">
        <v>365</v>
      </c>
      <c r="C334" t="s">
        <v>353</v>
      </c>
      <c r="D334" s="4">
        <v>3</v>
      </c>
    </row>
    <row r="335" spans="1:5" x14ac:dyDescent="0.25">
      <c r="A335" s="3">
        <v>44155</v>
      </c>
      <c r="B335" t="s">
        <v>68</v>
      </c>
      <c r="C335" t="s">
        <v>366</v>
      </c>
      <c r="D335" s="4">
        <v>48.5</v>
      </c>
    </row>
    <row r="336" spans="1:5" x14ac:dyDescent="0.25">
      <c r="A336" s="3">
        <v>44156</v>
      </c>
      <c r="B336" t="s">
        <v>367</v>
      </c>
      <c r="C336" t="s">
        <v>252</v>
      </c>
      <c r="D336" s="4">
        <v>36</v>
      </c>
    </row>
    <row r="337" spans="1:5" x14ac:dyDescent="0.25">
      <c r="A337" s="3">
        <v>44156</v>
      </c>
      <c r="B337" t="s">
        <v>342</v>
      </c>
      <c r="C337" t="s">
        <v>252</v>
      </c>
      <c r="D337" s="4">
        <v>44</v>
      </c>
    </row>
    <row r="338" spans="1:5" x14ac:dyDescent="0.25">
      <c r="A338" s="3">
        <v>44157</v>
      </c>
      <c r="B338" t="s">
        <v>361</v>
      </c>
      <c r="C338" t="s">
        <v>340</v>
      </c>
      <c r="D338" s="4">
        <v>124.34</v>
      </c>
    </row>
    <row r="339" spans="1:5" x14ac:dyDescent="0.25">
      <c r="A339" s="3">
        <v>44158</v>
      </c>
      <c r="B339" t="s">
        <v>69</v>
      </c>
      <c r="C339" t="s">
        <v>368</v>
      </c>
      <c r="D339" s="4">
        <v>158.69999999999999</v>
      </c>
    </row>
    <row r="340" spans="1:5" x14ac:dyDescent="0.25">
      <c r="A340" s="3">
        <v>44259</v>
      </c>
      <c r="B340" t="s">
        <v>488</v>
      </c>
      <c r="C340" t="s">
        <v>395</v>
      </c>
      <c r="D340" s="4">
        <v>1547.87</v>
      </c>
    </row>
    <row r="341" spans="1:5" x14ac:dyDescent="0.25">
      <c r="A341" s="3">
        <v>44281</v>
      </c>
      <c r="C341" t="s">
        <v>398</v>
      </c>
      <c r="D341" s="4">
        <v>92</v>
      </c>
    </row>
    <row r="342" spans="1:5" x14ac:dyDescent="0.25">
      <c r="A342" s="3">
        <v>44295</v>
      </c>
      <c r="C342" t="s">
        <v>396</v>
      </c>
      <c r="D342" s="4">
        <v>164</v>
      </c>
    </row>
    <row r="343" spans="1:5" x14ac:dyDescent="0.25">
      <c r="A343" s="3">
        <v>44310</v>
      </c>
      <c r="B343" t="s">
        <v>488</v>
      </c>
      <c r="C343" t="s">
        <v>397</v>
      </c>
      <c r="D343" s="4">
        <v>-1547.87</v>
      </c>
    </row>
    <row r="344" spans="1:5" x14ac:dyDescent="0.25">
      <c r="A344" s="8">
        <v>44379</v>
      </c>
      <c r="B344" s="6" t="s">
        <v>273</v>
      </c>
      <c r="C344" s="6" t="s">
        <v>369</v>
      </c>
      <c r="D344" s="7">
        <v>390</v>
      </c>
      <c r="E344" s="19"/>
    </row>
    <row r="345" spans="1:5" x14ac:dyDescent="0.25">
      <c r="A345" s="3">
        <v>44379</v>
      </c>
      <c r="B345" t="s">
        <v>68</v>
      </c>
      <c r="C345" t="s">
        <v>366</v>
      </c>
      <c r="D345" s="4">
        <v>48.5</v>
      </c>
    </row>
    <row r="346" spans="1:5" x14ac:dyDescent="0.25">
      <c r="A346" s="9">
        <v>44379</v>
      </c>
      <c r="B346" s="10" t="s">
        <v>339</v>
      </c>
      <c r="C346" s="10" t="s">
        <v>401</v>
      </c>
      <c r="D346" s="11">
        <v>352.42</v>
      </c>
      <c r="E346" s="10" t="s">
        <v>489</v>
      </c>
    </row>
    <row r="347" spans="1:5" x14ac:dyDescent="0.25">
      <c r="A347" s="3">
        <v>44380</v>
      </c>
      <c r="B347" t="s">
        <v>399</v>
      </c>
      <c r="C347" t="s">
        <v>211</v>
      </c>
      <c r="D347" s="4">
        <v>105.5</v>
      </c>
    </row>
    <row r="348" spans="1:5" x14ac:dyDescent="0.25">
      <c r="A348" s="9">
        <v>44381</v>
      </c>
      <c r="B348" s="10" t="s">
        <v>400</v>
      </c>
      <c r="C348" s="10" t="s">
        <v>402</v>
      </c>
      <c r="D348" s="11">
        <v>157.44999999999999</v>
      </c>
    </row>
    <row r="349" spans="1:5" x14ac:dyDescent="0.25">
      <c r="A349" s="3">
        <v>44382</v>
      </c>
      <c r="B349" t="s">
        <v>347</v>
      </c>
      <c r="C349" t="s">
        <v>211</v>
      </c>
      <c r="D349" s="4">
        <v>90</v>
      </c>
    </row>
    <row r="350" spans="1:5" x14ac:dyDescent="0.25">
      <c r="A350" s="3">
        <v>44383</v>
      </c>
      <c r="B350" t="s">
        <v>69</v>
      </c>
      <c r="C350" t="s">
        <v>368</v>
      </c>
      <c r="D350" s="4">
        <v>409.4</v>
      </c>
    </row>
    <row r="351" spans="1:5" x14ac:dyDescent="0.25">
      <c r="A351" s="8">
        <v>44387</v>
      </c>
      <c r="B351" s="6" t="s">
        <v>12</v>
      </c>
      <c r="C351" s="6" t="s">
        <v>370</v>
      </c>
      <c r="D351" s="7">
        <v>255</v>
      </c>
    </row>
    <row r="352" spans="1:5" x14ac:dyDescent="0.25">
      <c r="A352" s="3">
        <v>44387</v>
      </c>
      <c r="B352" t="s">
        <v>68</v>
      </c>
      <c r="C352" t="s">
        <v>404</v>
      </c>
      <c r="D352" s="4">
        <v>48.5</v>
      </c>
    </row>
    <row r="353" spans="1:5" x14ac:dyDescent="0.25">
      <c r="A353" s="3">
        <v>44387</v>
      </c>
      <c r="B353" t="s">
        <v>339</v>
      </c>
      <c r="C353" t="s">
        <v>405</v>
      </c>
      <c r="D353" s="4">
        <v>252.2</v>
      </c>
    </row>
    <row r="354" spans="1:5" x14ac:dyDescent="0.25">
      <c r="A354" s="3">
        <v>44388</v>
      </c>
      <c r="B354" t="s">
        <v>403</v>
      </c>
      <c r="C354" t="s">
        <v>211</v>
      </c>
      <c r="D354" s="4">
        <v>75</v>
      </c>
    </row>
    <row r="355" spans="1:5" x14ac:dyDescent="0.25">
      <c r="A355" s="3">
        <v>44389</v>
      </c>
      <c r="B355" t="s">
        <v>69</v>
      </c>
      <c r="C355" t="s">
        <v>368</v>
      </c>
      <c r="D355" s="4">
        <v>204.7</v>
      </c>
    </row>
    <row r="356" spans="1:5" x14ac:dyDescent="0.25">
      <c r="A356" s="3">
        <v>44389</v>
      </c>
      <c r="B356" t="s">
        <v>79</v>
      </c>
      <c r="C356" t="s">
        <v>211</v>
      </c>
      <c r="D356" s="4">
        <v>35.5</v>
      </c>
    </row>
    <row r="357" spans="1:5" x14ac:dyDescent="0.25">
      <c r="A357" s="8">
        <v>44392</v>
      </c>
      <c r="B357" s="6" t="s">
        <v>371</v>
      </c>
      <c r="C357" s="6" t="s">
        <v>490</v>
      </c>
      <c r="D357" s="7">
        <v>360</v>
      </c>
      <c r="E357" s="19"/>
    </row>
    <row r="358" spans="1:5" x14ac:dyDescent="0.25">
      <c r="A358" s="3">
        <v>44392</v>
      </c>
      <c r="B358" t="s">
        <v>68</v>
      </c>
      <c r="C358" t="s">
        <v>406</v>
      </c>
      <c r="D358" s="4">
        <v>48.5</v>
      </c>
    </row>
    <row r="359" spans="1:5" x14ac:dyDescent="0.25">
      <c r="A359" s="3">
        <v>44394</v>
      </c>
      <c r="B359" t="s">
        <v>362</v>
      </c>
      <c r="C359" t="s">
        <v>211</v>
      </c>
      <c r="D359" s="4">
        <v>76.75</v>
      </c>
    </row>
    <row r="360" spans="1:5" x14ac:dyDescent="0.25">
      <c r="A360" s="3">
        <v>44394</v>
      </c>
      <c r="C360" t="s">
        <v>408</v>
      </c>
      <c r="D360" s="4">
        <v>25</v>
      </c>
    </row>
    <row r="361" spans="1:5" x14ac:dyDescent="0.25">
      <c r="A361" s="3">
        <v>44395</v>
      </c>
      <c r="B361" t="s">
        <v>407</v>
      </c>
      <c r="C361" t="s">
        <v>353</v>
      </c>
      <c r="D361" s="4">
        <v>7.25</v>
      </c>
    </row>
    <row r="362" spans="1:5" x14ac:dyDescent="0.25">
      <c r="A362" s="3">
        <v>44395</v>
      </c>
      <c r="B362" t="s">
        <v>342</v>
      </c>
      <c r="C362" t="s">
        <v>211</v>
      </c>
      <c r="D362" s="4">
        <v>42</v>
      </c>
    </row>
    <row r="363" spans="1:5" x14ac:dyDescent="0.25">
      <c r="A363" s="9">
        <v>44395</v>
      </c>
      <c r="B363" s="10" t="s">
        <v>73</v>
      </c>
      <c r="C363" s="10" t="s">
        <v>409</v>
      </c>
      <c r="D363" s="11">
        <v>589.26</v>
      </c>
      <c r="E363" s="10" t="s">
        <v>491</v>
      </c>
    </row>
    <row r="364" spans="1:5" x14ac:dyDescent="0.25">
      <c r="A364" s="3">
        <v>44396</v>
      </c>
      <c r="B364" t="s">
        <v>69</v>
      </c>
      <c r="C364" t="s">
        <v>412</v>
      </c>
      <c r="D364" s="4">
        <v>307.05</v>
      </c>
    </row>
    <row r="365" spans="1:5" x14ac:dyDescent="0.25">
      <c r="A365" s="3">
        <v>44399</v>
      </c>
      <c r="B365" t="s">
        <v>414</v>
      </c>
      <c r="C365" t="s">
        <v>236</v>
      </c>
      <c r="D365" s="4">
        <v>317.08999999999997</v>
      </c>
    </row>
    <row r="366" spans="1:5" x14ac:dyDescent="0.25">
      <c r="A366" s="8">
        <v>44400</v>
      </c>
      <c r="B366" s="6" t="s">
        <v>273</v>
      </c>
      <c r="C366" s="6" t="s">
        <v>372</v>
      </c>
      <c r="D366" s="7">
        <v>195</v>
      </c>
    </row>
    <row r="367" spans="1:5" x14ac:dyDescent="0.25">
      <c r="A367" s="3">
        <v>44400</v>
      </c>
      <c r="B367" t="s">
        <v>68</v>
      </c>
      <c r="C367" t="s">
        <v>366</v>
      </c>
      <c r="D367" s="4">
        <v>48.5</v>
      </c>
    </row>
    <row r="368" spans="1:5" x14ac:dyDescent="0.25">
      <c r="A368" s="9">
        <v>44400</v>
      </c>
      <c r="B368" s="10" t="s">
        <v>410</v>
      </c>
      <c r="C368" s="10" t="s">
        <v>413</v>
      </c>
      <c r="D368" s="11">
        <v>40.340000000000003</v>
      </c>
    </row>
    <row r="369" spans="1:4" x14ac:dyDescent="0.25">
      <c r="A369" s="3">
        <v>44401</v>
      </c>
      <c r="B369" t="s">
        <v>411</v>
      </c>
      <c r="C369" t="s">
        <v>211</v>
      </c>
      <c r="D369" s="4">
        <v>76</v>
      </c>
    </row>
    <row r="370" spans="1:4" x14ac:dyDescent="0.25">
      <c r="A370" s="3">
        <v>44401</v>
      </c>
      <c r="B370" s="3" t="s">
        <v>79</v>
      </c>
      <c r="C370" t="s">
        <v>211</v>
      </c>
      <c r="D370" s="4">
        <v>23</v>
      </c>
    </row>
    <row r="371" spans="1:4" x14ac:dyDescent="0.25">
      <c r="A371" s="3">
        <v>44402</v>
      </c>
      <c r="B371" t="s">
        <v>361</v>
      </c>
      <c r="C371" t="s">
        <v>401</v>
      </c>
      <c r="D371" s="4">
        <v>144.28</v>
      </c>
    </row>
    <row r="372" spans="1:4" x14ac:dyDescent="0.25">
      <c r="A372" s="3">
        <v>44403</v>
      </c>
      <c r="B372" t="s">
        <v>69</v>
      </c>
      <c r="C372" t="s">
        <v>418</v>
      </c>
      <c r="D372" s="4">
        <v>204.7</v>
      </c>
    </row>
    <row r="373" spans="1:4" x14ac:dyDescent="0.25">
      <c r="A373" s="8">
        <v>44408</v>
      </c>
      <c r="B373" s="6" t="s">
        <v>373</v>
      </c>
      <c r="C373" s="6" t="s">
        <v>374</v>
      </c>
      <c r="D373" s="7">
        <v>165</v>
      </c>
    </row>
    <row r="374" spans="1:4" x14ac:dyDescent="0.25">
      <c r="A374" s="16">
        <v>44408</v>
      </c>
      <c r="B374" s="17" t="s">
        <v>415</v>
      </c>
      <c r="C374" s="17" t="s">
        <v>419</v>
      </c>
      <c r="D374" s="18">
        <v>130.72</v>
      </c>
    </row>
    <row r="375" spans="1:4" x14ac:dyDescent="0.25">
      <c r="A375" s="3">
        <v>44409</v>
      </c>
      <c r="B375" t="s">
        <v>416</v>
      </c>
      <c r="C375" t="s">
        <v>211</v>
      </c>
      <c r="D375" s="4">
        <v>16</v>
      </c>
    </row>
    <row r="376" spans="1:4" x14ac:dyDescent="0.25">
      <c r="A376" s="3">
        <v>44410</v>
      </c>
      <c r="B376" t="s">
        <v>417</v>
      </c>
      <c r="C376" t="s">
        <v>420</v>
      </c>
      <c r="D376" s="4">
        <v>156.31</v>
      </c>
    </row>
    <row r="377" spans="1:4" x14ac:dyDescent="0.25">
      <c r="A377" s="9">
        <v>44412</v>
      </c>
      <c r="B377" s="10" t="s">
        <v>421</v>
      </c>
      <c r="C377" s="10" t="s">
        <v>426</v>
      </c>
      <c r="D377" s="11">
        <v>51.73</v>
      </c>
    </row>
    <row r="378" spans="1:4" x14ac:dyDescent="0.25">
      <c r="A378" s="16">
        <v>44413</v>
      </c>
      <c r="B378" s="17" t="s">
        <v>493</v>
      </c>
      <c r="C378" s="17" t="s">
        <v>492</v>
      </c>
      <c r="D378" s="18">
        <v>85</v>
      </c>
    </row>
    <row r="379" spans="1:4" x14ac:dyDescent="0.25">
      <c r="A379" s="8">
        <v>44415</v>
      </c>
      <c r="B379" s="6" t="s">
        <v>373</v>
      </c>
      <c r="C379" s="6" t="s">
        <v>375</v>
      </c>
      <c r="D379" s="7">
        <v>90</v>
      </c>
    </row>
    <row r="380" spans="1:4" x14ac:dyDescent="0.25">
      <c r="A380" s="29">
        <v>44418</v>
      </c>
      <c r="B380" s="19" t="s">
        <v>422</v>
      </c>
      <c r="C380" s="19" t="s">
        <v>211</v>
      </c>
      <c r="D380" s="30">
        <v>100</v>
      </c>
    </row>
    <row r="381" spans="1:4" x14ac:dyDescent="0.25">
      <c r="A381" s="8">
        <v>44420</v>
      </c>
      <c r="B381" s="6" t="s">
        <v>377</v>
      </c>
      <c r="C381" s="6" t="s">
        <v>376</v>
      </c>
      <c r="D381" s="7">
        <v>405</v>
      </c>
    </row>
    <row r="382" spans="1:4" x14ac:dyDescent="0.25">
      <c r="A382" s="3">
        <v>44420</v>
      </c>
      <c r="B382" t="s">
        <v>423</v>
      </c>
      <c r="C382" t="s">
        <v>209</v>
      </c>
      <c r="D382" s="4">
        <v>40</v>
      </c>
    </row>
    <row r="383" spans="1:4" x14ac:dyDescent="0.25">
      <c r="A383" s="3">
        <v>44421</v>
      </c>
      <c r="B383" t="s">
        <v>424</v>
      </c>
      <c r="C383" t="s">
        <v>203</v>
      </c>
      <c r="D383" s="4">
        <v>18</v>
      </c>
    </row>
    <row r="384" spans="1:4" x14ac:dyDescent="0.25">
      <c r="A384" s="3">
        <v>44423</v>
      </c>
      <c r="B384" t="s">
        <v>425</v>
      </c>
      <c r="C384" t="s">
        <v>209</v>
      </c>
      <c r="D384" s="4">
        <v>40</v>
      </c>
    </row>
    <row r="385" spans="1:5" x14ac:dyDescent="0.25">
      <c r="A385" s="12">
        <v>44423</v>
      </c>
      <c r="B385" s="13" t="s">
        <v>495</v>
      </c>
      <c r="C385" s="13" t="s">
        <v>301</v>
      </c>
      <c r="D385" s="14">
        <v>912.99</v>
      </c>
      <c r="E385" s="13" t="s">
        <v>494</v>
      </c>
    </row>
    <row r="386" spans="1:5" x14ac:dyDescent="0.25">
      <c r="A386" s="3">
        <v>44424</v>
      </c>
      <c r="B386" t="s">
        <v>86</v>
      </c>
      <c r="C386" t="s">
        <v>427</v>
      </c>
      <c r="D386" s="4">
        <v>1009.93</v>
      </c>
    </row>
    <row r="387" spans="1:5" x14ac:dyDescent="0.25">
      <c r="A387" s="3">
        <v>44424</v>
      </c>
      <c r="B387" t="s">
        <v>86</v>
      </c>
      <c r="C387" t="s">
        <v>222</v>
      </c>
      <c r="D387" s="4">
        <v>20.7</v>
      </c>
    </row>
    <row r="388" spans="1:5" x14ac:dyDescent="0.25">
      <c r="A388" s="3">
        <v>44424</v>
      </c>
      <c r="B388" t="s">
        <v>86</v>
      </c>
      <c r="C388" t="s">
        <v>222</v>
      </c>
      <c r="D388" s="4">
        <v>28.75</v>
      </c>
    </row>
    <row r="389" spans="1:5" x14ac:dyDescent="0.25">
      <c r="A389" s="3">
        <v>44424</v>
      </c>
      <c r="B389" t="s">
        <v>86</v>
      </c>
      <c r="C389" t="s">
        <v>222</v>
      </c>
      <c r="D389" s="4">
        <v>20.7</v>
      </c>
    </row>
    <row r="390" spans="1:5" x14ac:dyDescent="0.25">
      <c r="A390" s="3">
        <v>44424</v>
      </c>
      <c r="B390" t="s">
        <v>86</v>
      </c>
      <c r="C390" t="s">
        <v>222</v>
      </c>
      <c r="D390" s="4">
        <v>20.7</v>
      </c>
    </row>
    <row r="391" spans="1:5" x14ac:dyDescent="0.25">
      <c r="A391" s="3">
        <v>44424</v>
      </c>
      <c r="B391" t="s">
        <v>86</v>
      </c>
      <c r="C391" t="s">
        <v>222</v>
      </c>
      <c r="D391" s="4">
        <v>12.65</v>
      </c>
    </row>
    <row r="392" spans="1:5" x14ac:dyDescent="0.25">
      <c r="A392" s="3">
        <v>44424</v>
      </c>
      <c r="B392" t="s">
        <v>86</v>
      </c>
      <c r="C392" t="s">
        <v>222</v>
      </c>
      <c r="D392" s="4">
        <v>12.65</v>
      </c>
    </row>
    <row r="393" spans="1:5" x14ac:dyDescent="0.25">
      <c r="A393" s="3">
        <v>44424</v>
      </c>
      <c r="B393" t="s">
        <v>86</v>
      </c>
      <c r="C393" t="s">
        <v>222</v>
      </c>
      <c r="D393" s="4">
        <v>28.75</v>
      </c>
    </row>
    <row r="394" spans="1:5" x14ac:dyDescent="0.25">
      <c r="A394" s="3">
        <v>44424</v>
      </c>
      <c r="B394" t="s">
        <v>86</v>
      </c>
      <c r="C394" t="s">
        <v>222</v>
      </c>
      <c r="D394" s="4">
        <v>20.7</v>
      </c>
    </row>
    <row r="395" spans="1:5" x14ac:dyDescent="0.25">
      <c r="A395" s="3">
        <v>44428</v>
      </c>
      <c r="B395" t="s">
        <v>86</v>
      </c>
      <c r="C395" t="s">
        <v>428</v>
      </c>
      <c r="D395" s="4">
        <v>590.51</v>
      </c>
    </row>
    <row r="396" spans="1:5" x14ac:dyDescent="0.25">
      <c r="A396" s="3">
        <v>44428</v>
      </c>
      <c r="B396" t="s">
        <v>86</v>
      </c>
      <c r="C396" t="s">
        <v>222</v>
      </c>
      <c r="D396" s="4">
        <v>20.7</v>
      </c>
    </row>
    <row r="397" spans="1:5" x14ac:dyDescent="0.25">
      <c r="A397" s="3">
        <v>44428</v>
      </c>
      <c r="B397" t="s">
        <v>86</v>
      </c>
      <c r="C397" t="s">
        <v>222</v>
      </c>
      <c r="D397" s="4">
        <v>20.7</v>
      </c>
    </row>
    <row r="398" spans="1:5" x14ac:dyDescent="0.25">
      <c r="A398" s="3">
        <v>44438</v>
      </c>
      <c r="B398" t="s">
        <v>273</v>
      </c>
      <c r="C398" t="s">
        <v>378</v>
      </c>
      <c r="D398" s="4">
        <v>308.10000000000002</v>
      </c>
    </row>
    <row r="399" spans="1:5" x14ac:dyDescent="0.25">
      <c r="A399" s="8">
        <v>44438</v>
      </c>
      <c r="B399" s="6" t="s">
        <v>273</v>
      </c>
      <c r="C399" s="6" t="s">
        <v>379</v>
      </c>
      <c r="D399" s="7">
        <v>195</v>
      </c>
    </row>
    <row r="400" spans="1:5" x14ac:dyDescent="0.25">
      <c r="A400" s="3">
        <v>44438</v>
      </c>
      <c r="B400" t="s">
        <v>68</v>
      </c>
      <c r="C400" t="s">
        <v>366</v>
      </c>
      <c r="D400" s="4">
        <v>48.5</v>
      </c>
    </row>
    <row r="401" spans="1:5" x14ac:dyDescent="0.25">
      <c r="A401" s="3">
        <v>44438</v>
      </c>
      <c r="B401" t="s">
        <v>339</v>
      </c>
      <c r="C401" t="s">
        <v>236</v>
      </c>
      <c r="D401" s="4">
        <v>233.43</v>
      </c>
    </row>
    <row r="402" spans="1:5" x14ac:dyDescent="0.25">
      <c r="A402" s="8">
        <v>44442</v>
      </c>
      <c r="B402" s="6" t="s">
        <v>380</v>
      </c>
      <c r="C402" s="6" t="s">
        <v>381</v>
      </c>
      <c r="D402" s="7">
        <v>490</v>
      </c>
    </row>
    <row r="403" spans="1:5" x14ac:dyDescent="0.25">
      <c r="A403" s="9">
        <v>44444</v>
      </c>
      <c r="B403" s="10" t="s">
        <v>429</v>
      </c>
      <c r="C403" s="10" t="s">
        <v>430</v>
      </c>
      <c r="D403" s="11">
        <v>133.66999999999999</v>
      </c>
    </row>
    <row r="404" spans="1:5" x14ac:dyDescent="0.25">
      <c r="A404" s="3">
        <v>44446</v>
      </c>
      <c r="B404" t="s">
        <v>431</v>
      </c>
      <c r="C404" t="s">
        <v>203</v>
      </c>
      <c r="D404" s="4">
        <v>15</v>
      </c>
    </row>
    <row r="405" spans="1:5" x14ac:dyDescent="0.25">
      <c r="A405" s="3">
        <v>44446</v>
      </c>
      <c r="B405" t="s">
        <v>431</v>
      </c>
      <c r="C405" t="s">
        <v>209</v>
      </c>
      <c r="D405" s="4">
        <v>25</v>
      </c>
    </row>
    <row r="406" spans="1:5" x14ac:dyDescent="0.25">
      <c r="A406" s="9">
        <v>44447</v>
      </c>
      <c r="B406" s="10" t="s">
        <v>432</v>
      </c>
      <c r="C406" s="10" t="s">
        <v>434</v>
      </c>
      <c r="D406" s="11">
        <v>737.13</v>
      </c>
      <c r="E406" s="10" t="s">
        <v>496</v>
      </c>
    </row>
    <row r="407" spans="1:5" x14ac:dyDescent="0.25">
      <c r="A407" s="3">
        <v>44450</v>
      </c>
      <c r="B407" t="s">
        <v>225</v>
      </c>
      <c r="C407" t="s">
        <v>433</v>
      </c>
      <c r="D407" s="4">
        <v>110.74</v>
      </c>
    </row>
    <row r="408" spans="1:5" x14ac:dyDescent="0.25">
      <c r="A408" s="3">
        <v>44450</v>
      </c>
      <c r="B408" t="s">
        <v>86</v>
      </c>
      <c r="C408" t="s">
        <v>435</v>
      </c>
      <c r="D408" s="4">
        <v>1344.62</v>
      </c>
    </row>
    <row r="409" spans="1:5" x14ac:dyDescent="0.25">
      <c r="A409" s="3">
        <v>44450</v>
      </c>
      <c r="B409" t="s">
        <v>86</v>
      </c>
      <c r="C409" t="s">
        <v>222</v>
      </c>
      <c r="D409" s="4">
        <v>40.25</v>
      </c>
    </row>
    <row r="410" spans="1:5" x14ac:dyDescent="0.25">
      <c r="A410" s="3">
        <v>44450</v>
      </c>
      <c r="B410" t="s">
        <v>86</v>
      </c>
      <c r="C410" t="s">
        <v>222</v>
      </c>
      <c r="D410" s="4">
        <v>12.65</v>
      </c>
    </row>
    <row r="411" spans="1:5" x14ac:dyDescent="0.25">
      <c r="A411" s="3">
        <v>44450</v>
      </c>
      <c r="B411" t="s">
        <v>86</v>
      </c>
      <c r="C411" t="s">
        <v>222</v>
      </c>
      <c r="D411" s="4">
        <v>12.65</v>
      </c>
    </row>
    <row r="412" spans="1:5" x14ac:dyDescent="0.25">
      <c r="A412" s="3">
        <v>44450</v>
      </c>
      <c r="B412" t="s">
        <v>86</v>
      </c>
      <c r="C412" t="s">
        <v>222</v>
      </c>
      <c r="D412" s="4">
        <v>12.65</v>
      </c>
    </row>
    <row r="413" spans="1:5" x14ac:dyDescent="0.25">
      <c r="A413" s="3">
        <v>44450</v>
      </c>
      <c r="B413" t="s">
        <v>86</v>
      </c>
      <c r="C413" t="s">
        <v>222</v>
      </c>
      <c r="D413" s="4">
        <v>20.7</v>
      </c>
    </row>
    <row r="414" spans="1:5" x14ac:dyDescent="0.25">
      <c r="A414" s="8">
        <v>44455</v>
      </c>
      <c r="B414" s="6" t="s">
        <v>382</v>
      </c>
      <c r="C414" s="6" t="s">
        <v>383</v>
      </c>
      <c r="D414" s="7">
        <v>825</v>
      </c>
    </row>
    <row r="415" spans="1:5" x14ac:dyDescent="0.25">
      <c r="A415" s="9">
        <v>44455</v>
      </c>
      <c r="B415" s="10" t="s">
        <v>436</v>
      </c>
      <c r="C415" s="10" t="s">
        <v>437</v>
      </c>
      <c r="D415" s="11">
        <v>15.06</v>
      </c>
    </row>
    <row r="416" spans="1:5" x14ac:dyDescent="0.25">
      <c r="A416" s="3">
        <v>44455</v>
      </c>
      <c r="B416" t="s">
        <v>438</v>
      </c>
      <c r="C416" t="s">
        <v>439</v>
      </c>
      <c r="D416" s="4">
        <v>2</v>
      </c>
    </row>
    <row r="417" spans="1:4" x14ac:dyDescent="0.25">
      <c r="A417" s="3">
        <v>44455</v>
      </c>
      <c r="B417" t="s">
        <v>197</v>
      </c>
      <c r="C417" t="s">
        <v>441</v>
      </c>
      <c r="D417" s="4">
        <v>817.52</v>
      </c>
    </row>
    <row r="418" spans="1:4" x14ac:dyDescent="0.25">
      <c r="A418" s="3">
        <v>44457</v>
      </c>
      <c r="B418" t="s">
        <v>36</v>
      </c>
      <c r="C418" t="s">
        <v>439</v>
      </c>
      <c r="D418" s="4">
        <v>14</v>
      </c>
    </row>
    <row r="419" spans="1:4" x14ac:dyDescent="0.25">
      <c r="A419" s="16">
        <v>44457</v>
      </c>
      <c r="B419" s="17" t="s">
        <v>440</v>
      </c>
      <c r="C419" s="17" t="s">
        <v>442</v>
      </c>
      <c r="D419" s="18">
        <v>66.33</v>
      </c>
    </row>
    <row r="420" spans="1:4" x14ac:dyDescent="0.25">
      <c r="A420" s="3">
        <v>44458</v>
      </c>
      <c r="B420" t="s">
        <v>66</v>
      </c>
      <c r="C420" t="s">
        <v>250</v>
      </c>
      <c r="D420" s="4">
        <v>35</v>
      </c>
    </row>
    <row r="421" spans="1:4" x14ac:dyDescent="0.25">
      <c r="A421" s="3">
        <v>44458</v>
      </c>
      <c r="B421" t="s">
        <v>333</v>
      </c>
      <c r="C421" t="s">
        <v>443</v>
      </c>
      <c r="D421" s="4">
        <v>295.89</v>
      </c>
    </row>
    <row r="422" spans="1:4" x14ac:dyDescent="0.25">
      <c r="A422" s="3">
        <v>44458</v>
      </c>
      <c r="B422" t="s">
        <v>251</v>
      </c>
      <c r="C422" t="s">
        <v>252</v>
      </c>
      <c r="D422" s="4">
        <v>16.5</v>
      </c>
    </row>
    <row r="423" spans="1:4" x14ac:dyDescent="0.25">
      <c r="A423" s="3">
        <v>44458</v>
      </c>
      <c r="B423" t="s">
        <v>191</v>
      </c>
      <c r="C423" t="s">
        <v>248</v>
      </c>
      <c r="D423" s="4">
        <v>473.64</v>
      </c>
    </row>
    <row r="424" spans="1:4" x14ac:dyDescent="0.25">
      <c r="A424" s="3">
        <v>44459</v>
      </c>
      <c r="B424" t="s">
        <v>23</v>
      </c>
      <c r="C424" t="s">
        <v>444</v>
      </c>
      <c r="D424" s="4">
        <v>10</v>
      </c>
    </row>
    <row r="425" spans="1:4" x14ac:dyDescent="0.25">
      <c r="A425" s="9">
        <v>44460</v>
      </c>
      <c r="B425" s="10" t="s">
        <v>125</v>
      </c>
      <c r="C425" s="10" t="s">
        <v>445</v>
      </c>
      <c r="D425" s="11">
        <v>76.58</v>
      </c>
    </row>
    <row r="426" spans="1:4" x14ac:dyDescent="0.25">
      <c r="A426" s="3">
        <v>44460</v>
      </c>
      <c r="B426" t="s">
        <v>130</v>
      </c>
      <c r="C426" t="s">
        <v>209</v>
      </c>
      <c r="D426" s="4">
        <v>45</v>
      </c>
    </row>
    <row r="427" spans="1:4" x14ac:dyDescent="0.25">
      <c r="A427" s="3">
        <v>44460</v>
      </c>
      <c r="B427" t="s">
        <v>158</v>
      </c>
      <c r="C427" t="s">
        <v>209</v>
      </c>
      <c r="D427" s="4">
        <v>45</v>
      </c>
    </row>
    <row r="428" spans="1:4" x14ac:dyDescent="0.25">
      <c r="A428" s="3">
        <v>44462</v>
      </c>
      <c r="B428" t="s">
        <v>130</v>
      </c>
      <c r="C428" t="s">
        <v>209</v>
      </c>
      <c r="D428" s="4">
        <v>40</v>
      </c>
    </row>
    <row r="429" spans="1:4" x14ac:dyDescent="0.25">
      <c r="A429" s="3">
        <v>44462</v>
      </c>
      <c r="B429" t="s">
        <v>446</v>
      </c>
      <c r="C429" t="s">
        <v>236</v>
      </c>
      <c r="D429" s="4">
        <v>330.82</v>
      </c>
    </row>
    <row r="430" spans="1:4" x14ac:dyDescent="0.25">
      <c r="A430" s="3">
        <v>44473</v>
      </c>
      <c r="B430" t="s">
        <v>12</v>
      </c>
      <c r="C430" t="s">
        <v>384</v>
      </c>
      <c r="D430" s="4">
        <v>304.2</v>
      </c>
    </row>
    <row r="431" spans="1:4" x14ac:dyDescent="0.25">
      <c r="A431" s="8">
        <v>44473</v>
      </c>
      <c r="B431" s="6" t="s">
        <v>12</v>
      </c>
      <c r="C431" s="6" t="s">
        <v>385</v>
      </c>
      <c r="D431" s="7">
        <v>570</v>
      </c>
    </row>
    <row r="432" spans="1:4" x14ac:dyDescent="0.25">
      <c r="A432" s="3">
        <v>44473</v>
      </c>
      <c r="B432" t="s">
        <v>68</v>
      </c>
      <c r="C432" t="s">
        <v>447</v>
      </c>
      <c r="D432" s="4">
        <v>48.5</v>
      </c>
    </row>
    <row r="433" spans="1:4" x14ac:dyDescent="0.25">
      <c r="A433" s="9">
        <v>44474</v>
      </c>
      <c r="B433" s="10" t="s">
        <v>296</v>
      </c>
      <c r="C433" s="10" t="s">
        <v>448</v>
      </c>
      <c r="D433" s="11">
        <v>186.47</v>
      </c>
    </row>
    <row r="434" spans="1:4" x14ac:dyDescent="0.25">
      <c r="A434" s="3">
        <v>44474</v>
      </c>
      <c r="B434" t="s">
        <v>339</v>
      </c>
      <c r="C434" t="s">
        <v>449</v>
      </c>
      <c r="D434" s="4">
        <v>163.05000000000001</v>
      </c>
    </row>
    <row r="435" spans="1:4" x14ac:dyDescent="0.25">
      <c r="A435" s="3">
        <v>44475</v>
      </c>
      <c r="B435" t="s">
        <v>339</v>
      </c>
      <c r="C435" t="s">
        <v>449</v>
      </c>
      <c r="D435" s="4">
        <v>697.92</v>
      </c>
    </row>
    <row r="436" spans="1:4" x14ac:dyDescent="0.25">
      <c r="A436" s="3">
        <v>44477</v>
      </c>
      <c r="B436" t="s">
        <v>386</v>
      </c>
      <c r="C436" t="s">
        <v>387</v>
      </c>
      <c r="D436" s="4">
        <v>85.32</v>
      </c>
    </row>
    <row r="437" spans="1:4" x14ac:dyDescent="0.25">
      <c r="A437" s="3">
        <v>44485</v>
      </c>
      <c r="B437" t="s">
        <v>86</v>
      </c>
      <c r="C437" t="s">
        <v>450</v>
      </c>
      <c r="D437" s="4">
        <v>838.04</v>
      </c>
    </row>
    <row r="438" spans="1:4" x14ac:dyDescent="0.25">
      <c r="A438" s="3">
        <v>44485</v>
      </c>
      <c r="B438" t="s">
        <v>86</v>
      </c>
      <c r="C438" t="s">
        <v>222</v>
      </c>
      <c r="D438" s="4">
        <v>20.7</v>
      </c>
    </row>
    <row r="439" spans="1:4" x14ac:dyDescent="0.25">
      <c r="A439" s="3">
        <v>44485</v>
      </c>
      <c r="B439" t="s">
        <v>86</v>
      </c>
      <c r="C439" t="s">
        <v>222</v>
      </c>
      <c r="D439" s="4">
        <v>20.7</v>
      </c>
    </row>
    <row r="440" spans="1:4" x14ac:dyDescent="0.25">
      <c r="A440" s="3">
        <v>44493</v>
      </c>
      <c r="B440" t="s">
        <v>225</v>
      </c>
      <c r="C440" t="s">
        <v>452</v>
      </c>
      <c r="D440" s="4">
        <v>80.23</v>
      </c>
    </row>
    <row r="441" spans="1:4" x14ac:dyDescent="0.25">
      <c r="A441" s="3">
        <v>44493</v>
      </c>
      <c r="B441" t="s">
        <v>86</v>
      </c>
      <c r="C441" t="s">
        <v>453</v>
      </c>
      <c r="D441" s="4">
        <v>629.33000000000004</v>
      </c>
    </row>
    <row r="442" spans="1:4" x14ac:dyDescent="0.25">
      <c r="A442" s="3">
        <v>44493</v>
      </c>
      <c r="B442" t="s">
        <v>86</v>
      </c>
      <c r="C442" t="s">
        <v>222</v>
      </c>
      <c r="D442" s="4">
        <v>20.7</v>
      </c>
    </row>
    <row r="443" spans="1:4" x14ac:dyDescent="0.25">
      <c r="A443" s="3">
        <v>44493</v>
      </c>
      <c r="B443" t="s">
        <v>86</v>
      </c>
      <c r="C443" t="s">
        <v>222</v>
      </c>
      <c r="D443" s="4">
        <v>12.65</v>
      </c>
    </row>
    <row r="444" spans="1:4" x14ac:dyDescent="0.25">
      <c r="A444" s="3">
        <v>44493</v>
      </c>
      <c r="B444" t="s">
        <v>86</v>
      </c>
      <c r="C444" t="s">
        <v>222</v>
      </c>
      <c r="D444" s="4">
        <v>20.7</v>
      </c>
    </row>
    <row r="445" spans="1:4" x14ac:dyDescent="0.25">
      <c r="A445" s="8">
        <v>44496</v>
      </c>
      <c r="B445" s="6" t="s">
        <v>273</v>
      </c>
      <c r="C445" s="6" t="s">
        <v>388</v>
      </c>
      <c r="D445" s="7">
        <v>385</v>
      </c>
    </row>
    <row r="446" spans="1:4" x14ac:dyDescent="0.25">
      <c r="A446" s="3">
        <v>44496</v>
      </c>
      <c r="B446" t="s">
        <v>68</v>
      </c>
      <c r="C446" t="s">
        <v>451</v>
      </c>
      <c r="D446" s="4">
        <v>48.5</v>
      </c>
    </row>
    <row r="447" spans="1:4" x14ac:dyDescent="0.25">
      <c r="A447" s="9">
        <v>44496</v>
      </c>
      <c r="B447" s="10" t="s">
        <v>454</v>
      </c>
      <c r="C447" s="10" t="s">
        <v>460</v>
      </c>
      <c r="D447" s="11">
        <v>72.67</v>
      </c>
    </row>
    <row r="448" spans="1:4" x14ac:dyDescent="0.25">
      <c r="A448" s="3">
        <v>44497</v>
      </c>
      <c r="B448" t="s">
        <v>455</v>
      </c>
      <c r="C448" t="s">
        <v>252</v>
      </c>
      <c r="D448" s="4">
        <v>68.25</v>
      </c>
    </row>
    <row r="449" spans="1:5" x14ac:dyDescent="0.25">
      <c r="A449" s="16">
        <v>44497</v>
      </c>
      <c r="B449" s="17" t="s">
        <v>456</v>
      </c>
      <c r="C449" s="17" t="s">
        <v>461</v>
      </c>
      <c r="D449" s="18">
        <v>45.5</v>
      </c>
    </row>
    <row r="450" spans="1:5" x14ac:dyDescent="0.25">
      <c r="A450" s="3">
        <v>44498</v>
      </c>
      <c r="B450" t="s">
        <v>457</v>
      </c>
      <c r="C450" t="s">
        <v>353</v>
      </c>
      <c r="D450" s="4">
        <v>4</v>
      </c>
    </row>
    <row r="451" spans="1:5" x14ac:dyDescent="0.25">
      <c r="A451" s="9">
        <v>44498</v>
      </c>
      <c r="B451" s="10" t="s">
        <v>458</v>
      </c>
      <c r="C451" s="10" t="s">
        <v>462</v>
      </c>
      <c r="D451" s="11">
        <v>73.959999999999994</v>
      </c>
    </row>
    <row r="452" spans="1:5" x14ac:dyDescent="0.25">
      <c r="A452" s="3">
        <v>44498</v>
      </c>
      <c r="B452" t="s">
        <v>459</v>
      </c>
      <c r="C452" t="s">
        <v>353</v>
      </c>
      <c r="D452" s="4">
        <v>8</v>
      </c>
    </row>
    <row r="453" spans="1:5" x14ac:dyDescent="0.25">
      <c r="A453" s="3">
        <v>44499</v>
      </c>
      <c r="B453" t="s">
        <v>347</v>
      </c>
      <c r="C453" t="s">
        <v>252</v>
      </c>
      <c r="D453" s="4">
        <v>45.5</v>
      </c>
    </row>
    <row r="454" spans="1:5" x14ac:dyDescent="0.25">
      <c r="A454" s="3">
        <v>44499</v>
      </c>
      <c r="B454" t="s">
        <v>463</v>
      </c>
      <c r="C454" t="s">
        <v>252</v>
      </c>
      <c r="D454" s="4">
        <v>74.5</v>
      </c>
    </row>
    <row r="455" spans="1:5" x14ac:dyDescent="0.25">
      <c r="A455" s="3">
        <v>44500</v>
      </c>
      <c r="B455" t="s">
        <v>361</v>
      </c>
      <c r="C455" t="s">
        <v>301</v>
      </c>
      <c r="D455" s="4">
        <v>489.15</v>
      </c>
    </row>
    <row r="456" spans="1:5" x14ac:dyDescent="0.25">
      <c r="A456" s="9">
        <v>44500</v>
      </c>
      <c r="B456" s="10" t="s">
        <v>552</v>
      </c>
      <c r="C456" s="10" t="s">
        <v>464</v>
      </c>
      <c r="D456" s="11">
        <v>898.35</v>
      </c>
      <c r="E456" s="10" t="s">
        <v>553</v>
      </c>
    </row>
    <row r="457" spans="1:5" x14ac:dyDescent="0.25">
      <c r="A457" s="3">
        <v>44501</v>
      </c>
      <c r="B457" t="s">
        <v>69</v>
      </c>
      <c r="C457" t="s">
        <v>465</v>
      </c>
      <c r="D457" s="4">
        <v>363.4</v>
      </c>
    </row>
    <row r="458" spans="1:5" x14ac:dyDescent="0.25">
      <c r="A458" s="8">
        <v>44511</v>
      </c>
      <c r="B458" s="6" t="s">
        <v>25</v>
      </c>
      <c r="C458" s="6" t="s">
        <v>389</v>
      </c>
      <c r="D458" s="7">
        <v>735</v>
      </c>
    </row>
    <row r="459" spans="1:5" x14ac:dyDescent="0.25">
      <c r="A459" s="3">
        <v>44511</v>
      </c>
      <c r="B459" t="s">
        <v>466</v>
      </c>
      <c r="C459" t="s">
        <v>209</v>
      </c>
      <c r="D459" s="4">
        <v>12.35</v>
      </c>
    </row>
    <row r="460" spans="1:5" x14ac:dyDescent="0.25">
      <c r="A460" s="3">
        <v>44511</v>
      </c>
      <c r="B460" t="s">
        <v>332</v>
      </c>
      <c r="C460" t="s">
        <v>467</v>
      </c>
      <c r="D460" s="4">
        <v>1219.8599999999999</v>
      </c>
    </row>
    <row r="461" spans="1:5" x14ac:dyDescent="0.25">
      <c r="A461" s="3">
        <v>44513</v>
      </c>
      <c r="B461" t="s">
        <v>25</v>
      </c>
      <c r="C461" t="s">
        <v>244</v>
      </c>
      <c r="D461" s="4">
        <v>13.5</v>
      </c>
    </row>
    <row r="462" spans="1:5" x14ac:dyDescent="0.25">
      <c r="A462" s="3">
        <v>44515</v>
      </c>
      <c r="B462" t="s">
        <v>25</v>
      </c>
      <c r="C462" t="s">
        <v>244</v>
      </c>
      <c r="D462" s="4">
        <v>13.5</v>
      </c>
    </row>
    <row r="463" spans="1:5" x14ac:dyDescent="0.25">
      <c r="A463" s="3">
        <v>44517</v>
      </c>
      <c r="B463" t="s">
        <v>115</v>
      </c>
      <c r="C463" t="s">
        <v>209</v>
      </c>
      <c r="D463" s="4">
        <v>12.35</v>
      </c>
    </row>
    <row r="464" spans="1:5" x14ac:dyDescent="0.25">
      <c r="A464" s="8">
        <v>44518</v>
      </c>
      <c r="B464" s="6" t="s">
        <v>390</v>
      </c>
      <c r="C464" s="6" t="s">
        <v>391</v>
      </c>
      <c r="D464" s="7">
        <v>300</v>
      </c>
    </row>
    <row r="465" spans="1:4" x14ac:dyDescent="0.25">
      <c r="A465" s="3">
        <v>44518</v>
      </c>
      <c r="B465" t="s">
        <v>68</v>
      </c>
      <c r="C465" t="s">
        <v>469</v>
      </c>
      <c r="D465" s="4">
        <v>48.5</v>
      </c>
    </row>
    <row r="466" spans="1:4" x14ac:dyDescent="0.25">
      <c r="A466" s="3">
        <v>44519</v>
      </c>
      <c r="B466" t="s">
        <v>468</v>
      </c>
      <c r="C466" t="s">
        <v>252</v>
      </c>
      <c r="D466" s="4">
        <v>71</v>
      </c>
    </row>
    <row r="467" spans="1:4" x14ac:dyDescent="0.25">
      <c r="A467" s="3">
        <v>44520</v>
      </c>
      <c r="B467" t="s">
        <v>79</v>
      </c>
      <c r="C467" t="s">
        <v>252</v>
      </c>
      <c r="D467" s="4">
        <v>70.5</v>
      </c>
    </row>
    <row r="468" spans="1:4" x14ac:dyDescent="0.25">
      <c r="A468" s="3">
        <v>44521</v>
      </c>
      <c r="B468" t="s">
        <v>361</v>
      </c>
      <c r="C468" t="s">
        <v>470</v>
      </c>
      <c r="D468" s="4">
        <v>326.10000000000002</v>
      </c>
    </row>
    <row r="469" spans="1:4" x14ac:dyDescent="0.25">
      <c r="A469" s="3">
        <v>44522</v>
      </c>
      <c r="B469" t="s">
        <v>69</v>
      </c>
      <c r="C469" t="s">
        <v>350</v>
      </c>
      <c r="D469" s="4">
        <v>158.69999999999999</v>
      </c>
    </row>
    <row r="470" spans="1:4" x14ac:dyDescent="0.25">
      <c r="A470" s="8">
        <v>44528</v>
      </c>
      <c r="B470" s="6" t="s">
        <v>392</v>
      </c>
      <c r="C470" s="6" t="s">
        <v>393</v>
      </c>
      <c r="D470" s="7">
        <v>630</v>
      </c>
    </row>
    <row r="471" spans="1:4" x14ac:dyDescent="0.25">
      <c r="A471" s="3">
        <v>44528</v>
      </c>
      <c r="B471" t="s">
        <v>61</v>
      </c>
      <c r="C471" t="s">
        <v>209</v>
      </c>
      <c r="D471" s="4">
        <v>35.25</v>
      </c>
    </row>
    <row r="472" spans="1:4" x14ac:dyDescent="0.25">
      <c r="A472" s="16">
        <v>44528</v>
      </c>
      <c r="B472" s="17" t="s">
        <v>471</v>
      </c>
      <c r="C472" s="17" t="s">
        <v>473</v>
      </c>
      <c r="D472" s="18">
        <v>35</v>
      </c>
    </row>
    <row r="473" spans="1:4" x14ac:dyDescent="0.25">
      <c r="A473" s="3">
        <v>44528</v>
      </c>
      <c r="B473" t="s">
        <v>197</v>
      </c>
      <c r="C473" t="s">
        <v>475</v>
      </c>
      <c r="D473" s="4">
        <v>935.44</v>
      </c>
    </row>
    <row r="474" spans="1:4" x14ac:dyDescent="0.25">
      <c r="A474" s="3">
        <v>44529</v>
      </c>
      <c r="B474" t="s">
        <v>251</v>
      </c>
      <c r="C474" t="s">
        <v>252</v>
      </c>
      <c r="D474" s="4">
        <v>23.5</v>
      </c>
    </row>
    <row r="475" spans="1:4" x14ac:dyDescent="0.25">
      <c r="A475" s="3">
        <v>44530</v>
      </c>
      <c r="B475" t="s">
        <v>472</v>
      </c>
      <c r="C475" t="s">
        <v>474</v>
      </c>
      <c r="D475" s="4">
        <v>79.87</v>
      </c>
    </row>
    <row r="476" spans="1:4" x14ac:dyDescent="0.25">
      <c r="A476" s="3">
        <v>44532</v>
      </c>
      <c r="B476" t="s">
        <v>66</v>
      </c>
      <c r="C476" t="s">
        <v>203</v>
      </c>
      <c r="D476" s="4">
        <v>20</v>
      </c>
    </row>
    <row r="477" spans="1:4" x14ac:dyDescent="0.25">
      <c r="A477" s="3">
        <v>44532</v>
      </c>
      <c r="B477" t="s">
        <v>191</v>
      </c>
      <c r="C477" t="s">
        <v>236</v>
      </c>
      <c r="D477" s="4">
        <v>228.48</v>
      </c>
    </row>
    <row r="478" spans="1:4" x14ac:dyDescent="0.25">
      <c r="A478" s="3">
        <v>44533</v>
      </c>
      <c r="B478" t="s">
        <v>23</v>
      </c>
      <c r="C478" t="s">
        <v>244</v>
      </c>
      <c r="D478" s="4">
        <v>20</v>
      </c>
    </row>
    <row r="479" spans="1:4" x14ac:dyDescent="0.25">
      <c r="A479" s="8">
        <v>44539</v>
      </c>
      <c r="B479" s="6" t="s">
        <v>273</v>
      </c>
      <c r="C479" s="6" t="s">
        <v>394</v>
      </c>
      <c r="D479" s="7">
        <v>300</v>
      </c>
    </row>
    <row r="480" spans="1:4" x14ac:dyDescent="0.25">
      <c r="A480" s="3">
        <v>44539</v>
      </c>
      <c r="B480" t="s">
        <v>68</v>
      </c>
      <c r="C480" t="s">
        <v>366</v>
      </c>
      <c r="D480" s="4">
        <v>48.5</v>
      </c>
    </row>
    <row r="481" spans="1:4" x14ac:dyDescent="0.25">
      <c r="A481" s="3">
        <v>44541</v>
      </c>
      <c r="B481" t="s">
        <v>476</v>
      </c>
      <c r="C481" t="s">
        <v>252</v>
      </c>
      <c r="D481" s="4">
        <v>49.5</v>
      </c>
    </row>
    <row r="482" spans="1:4" x14ac:dyDescent="0.25">
      <c r="A482" s="3">
        <v>44542</v>
      </c>
      <c r="B482" t="s">
        <v>80</v>
      </c>
      <c r="C482" t="s">
        <v>470</v>
      </c>
      <c r="D482" s="4">
        <v>395.21</v>
      </c>
    </row>
    <row r="483" spans="1:4" x14ac:dyDescent="0.25">
      <c r="A483" s="3">
        <v>44543</v>
      </c>
      <c r="B483" t="s">
        <v>79</v>
      </c>
      <c r="C483" t="s">
        <v>252</v>
      </c>
      <c r="D483" s="4">
        <v>65</v>
      </c>
    </row>
    <row r="484" spans="1:4" x14ac:dyDescent="0.25">
      <c r="A484" s="3">
        <v>44546</v>
      </c>
      <c r="B484" t="s">
        <v>69</v>
      </c>
      <c r="C484" t="s">
        <v>254</v>
      </c>
      <c r="D484" s="4">
        <v>450.8</v>
      </c>
    </row>
    <row r="486" spans="1:4" x14ac:dyDescent="0.25">
      <c r="C486" t="s">
        <v>477</v>
      </c>
      <c r="D486" s="4">
        <f>SUM(D2:D484)</f>
        <v>103577.50999999988</v>
      </c>
    </row>
  </sheetData>
  <sortState xmlns:xlrd2="http://schemas.microsoft.com/office/spreadsheetml/2017/richdata2" ref="A2:E486">
    <sortCondition ref="A80:A486"/>
  </sortState>
  <hyperlinks>
    <hyperlink ref="F75" r:id="rId1" xr:uid="{4B84BF18-8D88-4A03-8DFF-3FC2595394BF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E28A-723E-47AA-B7DD-CB3D074DCDCD}">
  <dimension ref="A1:Q88"/>
  <sheetViews>
    <sheetView tabSelected="1" topLeftCell="A58" workbookViewId="0">
      <selection activeCell="K78" sqref="K78"/>
    </sheetView>
  </sheetViews>
  <sheetFormatPr defaultRowHeight="15" x14ac:dyDescent="0.25"/>
  <cols>
    <col min="1" max="1" width="15.140625" bestFit="1" customWidth="1"/>
    <col min="2" max="2" width="10.5703125" bestFit="1" customWidth="1"/>
    <col min="3" max="3" width="11.7109375" bestFit="1" customWidth="1"/>
    <col min="4" max="4" width="10" bestFit="1" customWidth="1"/>
    <col min="5" max="5" width="30.85546875" bestFit="1" customWidth="1"/>
    <col min="7" max="7" width="10.42578125" bestFit="1" customWidth="1"/>
    <col min="9" max="9" width="11.7109375" bestFit="1" customWidth="1"/>
    <col min="10" max="10" width="10" bestFit="1" customWidth="1"/>
    <col min="11" max="11" width="38.85546875" bestFit="1" customWidth="1"/>
    <col min="13" max="13" width="10.42578125" bestFit="1" customWidth="1"/>
    <col min="15" max="15" width="11.7109375" bestFit="1" customWidth="1"/>
    <col min="16" max="16" width="10" bestFit="1" customWidth="1"/>
    <col min="17" max="17" width="32.5703125" bestFit="1" customWidth="1"/>
  </cols>
  <sheetData>
    <row r="1" spans="1:17" x14ac:dyDescent="0.25">
      <c r="B1" s="23">
        <v>2019</v>
      </c>
      <c r="C1" s="23">
        <v>2020</v>
      </c>
      <c r="D1" s="23">
        <v>2021</v>
      </c>
      <c r="E1" s="23" t="s">
        <v>534</v>
      </c>
    </row>
    <row r="2" spans="1:17" x14ac:dyDescent="0.25">
      <c r="A2" s="23" t="s">
        <v>519</v>
      </c>
      <c r="B2" s="24">
        <f>E11+E19+E27+E35+E44+E58+E65+E75+E52</f>
        <v>647.46838922484881</v>
      </c>
      <c r="C2" s="24">
        <f>K10+K16+K24+K36+K43+K49+K56+K62</f>
        <v>455</v>
      </c>
      <c r="D2" s="24">
        <f>Q12+Q19+Q24+Q32+Q43+Q52+Q58+Q70</f>
        <v>460</v>
      </c>
      <c r="E2" s="25">
        <f>SUM(B2:D2)</f>
        <v>1562.4683892248488</v>
      </c>
    </row>
    <row r="3" spans="1:17" x14ac:dyDescent="0.25">
      <c r="A3" s="23" t="s">
        <v>520</v>
      </c>
      <c r="B3" s="24">
        <f>C11+C19+C27+C35+C44+C58+C65+C75+C52</f>
        <v>3331.3100000000004</v>
      </c>
      <c r="C3" s="24">
        <f>I10+I16+I36+I43+I49+I56+I62</f>
        <v>1160.3599999999999</v>
      </c>
      <c r="D3" s="24">
        <f>O12+O19+O24+O43+O32+O52+O58+O70</f>
        <v>889.82</v>
      </c>
      <c r="E3" s="25">
        <f>SUM(B3:D3)</f>
        <v>5381.49</v>
      </c>
    </row>
    <row r="4" spans="1:17" x14ac:dyDescent="0.25">
      <c r="B4" s="24"/>
    </row>
    <row r="5" spans="1:17" ht="18.75" x14ac:dyDescent="0.3">
      <c r="B5" s="28">
        <v>2019</v>
      </c>
      <c r="C5" s="28"/>
      <c r="D5" s="28"/>
      <c r="E5" s="28"/>
      <c r="H5" s="28">
        <v>2020</v>
      </c>
      <c r="I5" s="28"/>
      <c r="J5" s="28"/>
      <c r="K5" s="28"/>
      <c r="N5" s="28">
        <v>2021</v>
      </c>
      <c r="O5" s="28"/>
      <c r="P5" s="28"/>
      <c r="Q5" s="28"/>
    </row>
    <row r="6" spans="1:17" x14ac:dyDescent="0.25">
      <c r="B6" s="23" t="s">
        <v>499</v>
      </c>
      <c r="C6" s="23" t="s">
        <v>500</v>
      </c>
      <c r="D6" s="23" t="s">
        <v>502</v>
      </c>
      <c r="E6" s="23" t="s">
        <v>501</v>
      </c>
      <c r="H6" s="23" t="s">
        <v>499</v>
      </c>
      <c r="I6" s="23" t="s">
        <v>500</v>
      </c>
      <c r="J6" s="23" t="s">
        <v>502</v>
      </c>
      <c r="K6" s="23" t="s">
        <v>501</v>
      </c>
      <c r="N6" s="23" t="s">
        <v>499</v>
      </c>
      <c r="O6" s="23" t="s">
        <v>500</v>
      </c>
      <c r="P6" s="23" t="s">
        <v>502</v>
      </c>
      <c r="Q6" s="23" t="s">
        <v>501</v>
      </c>
    </row>
    <row r="7" spans="1:17" x14ac:dyDescent="0.25">
      <c r="A7" s="3">
        <v>43556</v>
      </c>
      <c r="B7" s="22">
        <v>90.95</v>
      </c>
      <c r="C7" s="22">
        <v>0</v>
      </c>
      <c r="G7" s="3">
        <v>43846</v>
      </c>
      <c r="H7" s="22">
        <v>90</v>
      </c>
      <c r="I7" s="22">
        <v>0</v>
      </c>
      <c r="M7" s="3">
        <v>44379</v>
      </c>
      <c r="N7" s="22">
        <v>105</v>
      </c>
      <c r="O7" s="22">
        <v>0</v>
      </c>
    </row>
    <row r="8" spans="1:17" x14ac:dyDescent="0.25">
      <c r="A8" s="3">
        <v>43557</v>
      </c>
      <c r="B8" s="22">
        <v>90.95</v>
      </c>
      <c r="C8" s="22">
        <v>0</v>
      </c>
      <c r="G8" s="3">
        <v>43847</v>
      </c>
      <c r="H8" s="22">
        <v>90</v>
      </c>
      <c r="I8" s="22">
        <v>0</v>
      </c>
      <c r="M8" s="3">
        <v>44380</v>
      </c>
      <c r="N8" s="22">
        <v>90</v>
      </c>
      <c r="O8" s="22">
        <v>0</v>
      </c>
    </row>
    <row r="9" spans="1:17" x14ac:dyDescent="0.25">
      <c r="A9" s="3">
        <v>43558</v>
      </c>
      <c r="B9" s="22">
        <v>90.95</v>
      </c>
      <c r="C9" s="22">
        <v>41.37</v>
      </c>
      <c r="D9" t="s">
        <v>503</v>
      </c>
      <c r="E9" t="s">
        <v>510</v>
      </c>
      <c r="G9" s="3">
        <v>43848</v>
      </c>
      <c r="H9" s="22">
        <v>90</v>
      </c>
      <c r="I9" s="22">
        <v>99.85</v>
      </c>
      <c r="J9" t="s">
        <v>509</v>
      </c>
      <c r="K9" t="s">
        <v>526</v>
      </c>
      <c r="M9" s="3">
        <v>44381</v>
      </c>
      <c r="N9" s="22">
        <v>90</v>
      </c>
      <c r="O9" s="22">
        <f>27+4.05+4.66</f>
        <v>35.71</v>
      </c>
      <c r="P9" t="s">
        <v>503</v>
      </c>
      <c r="Q9" t="s">
        <v>535</v>
      </c>
    </row>
    <row r="10" spans="1:17" x14ac:dyDescent="0.25">
      <c r="A10" s="3">
        <v>43559</v>
      </c>
      <c r="B10" s="22">
        <v>90.95</v>
      </c>
      <c r="C10" s="22">
        <v>0</v>
      </c>
      <c r="G10" s="20" t="s">
        <v>504</v>
      </c>
      <c r="H10" s="21">
        <f>SUM(H7:H9)</f>
        <v>270</v>
      </c>
      <c r="I10" s="21">
        <f>SUM(I7:I9)</f>
        <v>99.85</v>
      </c>
      <c r="J10" s="20" t="s">
        <v>505</v>
      </c>
      <c r="K10" s="21">
        <f>COUNTIF(J7:J10,"Breakfast")*20+COUNTIF(J7:J10,"Lunch")*25+COUNTIF(J7:J10,"Dinner")*45</f>
        <v>45</v>
      </c>
      <c r="M10" s="3">
        <v>44381</v>
      </c>
      <c r="N10" s="22">
        <v>0</v>
      </c>
      <c r="O10" s="22">
        <v>157.44999999999999</v>
      </c>
      <c r="P10" t="s">
        <v>509</v>
      </c>
      <c r="Q10" t="s">
        <v>536</v>
      </c>
    </row>
    <row r="11" spans="1:17" x14ac:dyDescent="0.25">
      <c r="A11" s="20" t="s">
        <v>504</v>
      </c>
      <c r="B11" s="21">
        <f>SUM(B7:B10)</f>
        <v>363.8</v>
      </c>
      <c r="C11" s="21">
        <f>SUM(C7:C10)</f>
        <v>41.37</v>
      </c>
      <c r="D11" s="20" t="s">
        <v>505</v>
      </c>
      <c r="E11" s="21">
        <f>COUNTIF(D7:D10,"Breakfast")*20+COUNTIF(D7:D10,"Lunch")*25+COUNTIF(D7:D10,"Dinner")*45</f>
        <v>25</v>
      </c>
      <c r="M11" s="3">
        <v>44382</v>
      </c>
      <c r="N11" s="22">
        <v>105</v>
      </c>
      <c r="O11" s="22">
        <v>0</v>
      </c>
    </row>
    <row r="12" spans="1:17" x14ac:dyDescent="0.25">
      <c r="H12" s="23" t="s">
        <v>499</v>
      </c>
      <c r="I12" s="23" t="s">
        <v>500</v>
      </c>
      <c r="J12" s="23" t="s">
        <v>502</v>
      </c>
      <c r="K12" s="23" t="s">
        <v>501</v>
      </c>
      <c r="M12" s="20" t="s">
        <v>504</v>
      </c>
      <c r="N12" s="21">
        <f>SUM(N7:N11)</f>
        <v>390</v>
      </c>
      <c r="O12" s="21">
        <f>SUM(O7:O11)</f>
        <v>193.16</v>
      </c>
      <c r="P12" s="20" t="s">
        <v>505</v>
      </c>
      <c r="Q12" s="21">
        <f>COUNTIF(P7:P12,"Breakfast")*20+COUNTIF(P7:P12,"Lunch")*25+COUNTIF(P7:P12,"Dinner")*45</f>
        <v>70</v>
      </c>
    </row>
    <row r="13" spans="1:17" x14ac:dyDescent="0.25">
      <c r="A13" s="3"/>
      <c r="B13" s="23" t="s">
        <v>499</v>
      </c>
      <c r="C13" s="23" t="s">
        <v>500</v>
      </c>
      <c r="D13" s="23" t="s">
        <v>502</v>
      </c>
      <c r="E13" s="23" t="s">
        <v>501</v>
      </c>
      <c r="G13" s="3">
        <v>43870</v>
      </c>
      <c r="H13" s="22">
        <v>90</v>
      </c>
      <c r="I13" s="22">
        <v>0</v>
      </c>
    </row>
    <row r="14" spans="1:17" x14ac:dyDescent="0.25">
      <c r="A14" s="3">
        <v>43580</v>
      </c>
      <c r="B14" s="22">
        <v>90.95</v>
      </c>
      <c r="C14" s="22">
        <v>0</v>
      </c>
      <c r="G14" s="3">
        <v>43871</v>
      </c>
      <c r="H14" s="22">
        <v>90</v>
      </c>
      <c r="I14" s="22">
        <v>165.29</v>
      </c>
      <c r="J14" t="s">
        <v>509</v>
      </c>
      <c r="K14" t="s">
        <v>527</v>
      </c>
      <c r="N14" s="23" t="s">
        <v>499</v>
      </c>
      <c r="O14" s="23" t="s">
        <v>500</v>
      </c>
      <c r="P14" s="23" t="s">
        <v>502</v>
      </c>
      <c r="Q14" s="23" t="s">
        <v>501</v>
      </c>
    </row>
    <row r="15" spans="1:17" x14ac:dyDescent="0.25">
      <c r="A15" s="3">
        <v>43581</v>
      </c>
      <c r="B15" s="22">
        <v>90.95</v>
      </c>
      <c r="C15" s="22">
        <v>0</v>
      </c>
      <c r="G15" s="3">
        <v>43872</v>
      </c>
      <c r="H15" s="22">
        <v>90</v>
      </c>
      <c r="I15" s="22">
        <v>0</v>
      </c>
      <c r="M15" s="3">
        <v>44392</v>
      </c>
      <c r="N15" s="22">
        <v>60</v>
      </c>
      <c r="O15" s="22">
        <v>0</v>
      </c>
    </row>
    <row r="16" spans="1:17" x14ac:dyDescent="0.25">
      <c r="A16" s="3">
        <v>43582</v>
      </c>
      <c r="B16" s="22">
        <v>90.95</v>
      </c>
      <c r="C16" s="22">
        <v>140.94999999999999</v>
      </c>
      <c r="D16" t="s">
        <v>509</v>
      </c>
      <c r="E16" t="s">
        <v>506</v>
      </c>
      <c r="G16" s="20" t="s">
        <v>504</v>
      </c>
      <c r="H16" s="21">
        <f>SUM(H13:H15)</f>
        <v>270</v>
      </c>
      <c r="I16" s="21">
        <f>SUM(I13:I15)</f>
        <v>165.29</v>
      </c>
      <c r="J16" s="20" t="s">
        <v>505</v>
      </c>
      <c r="K16" s="21">
        <f>COUNTIF(J13:J16,"Breakfast")*20+COUNTIF(J13:J16,"Lunch")*25+COUNTIF(J13:J16,"Dinner")*45</f>
        <v>45</v>
      </c>
      <c r="M16" s="3">
        <v>44393</v>
      </c>
      <c r="N16" s="22">
        <v>105</v>
      </c>
      <c r="O16" s="22">
        <v>0</v>
      </c>
    </row>
    <row r="17" spans="1:17" x14ac:dyDescent="0.25">
      <c r="A17" s="3">
        <v>43583</v>
      </c>
      <c r="B17" s="22">
        <v>90.95</v>
      </c>
      <c r="C17" s="22">
        <v>0</v>
      </c>
      <c r="M17" s="3">
        <v>44394</v>
      </c>
      <c r="N17" s="22">
        <v>105</v>
      </c>
      <c r="O17" s="22">
        <v>51.51</v>
      </c>
      <c r="P17" t="s">
        <v>503</v>
      </c>
      <c r="Q17" t="s">
        <v>537</v>
      </c>
    </row>
    <row r="18" spans="1:17" x14ac:dyDescent="0.25">
      <c r="A18" s="3">
        <v>43584</v>
      </c>
      <c r="B18" s="22">
        <v>90.95</v>
      </c>
      <c r="C18" s="22">
        <v>0</v>
      </c>
      <c r="H18" s="23" t="s">
        <v>499</v>
      </c>
      <c r="I18" s="23" t="s">
        <v>500</v>
      </c>
      <c r="J18" s="23" t="s">
        <v>502</v>
      </c>
      <c r="K18" s="23" t="s">
        <v>501</v>
      </c>
      <c r="M18" s="3">
        <v>44395</v>
      </c>
      <c r="N18" s="22">
        <v>90</v>
      </c>
      <c r="O18" s="22">
        <v>0</v>
      </c>
    </row>
    <row r="19" spans="1:17" x14ac:dyDescent="0.25">
      <c r="A19" s="20" t="s">
        <v>504</v>
      </c>
      <c r="B19" s="21">
        <f>SUM(B14:B18)</f>
        <v>454.75</v>
      </c>
      <c r="C19" s="21">
        <f>SUM(C14:C18)</f>
        <v>140.94999999999999</v>
      </c>
      <c r="D19" s="20" t="s">
        <v>505</v>
      </c>
      <c r="E19" s="21">
        <f>COUNTIF(D14:D18,"Breakfast")*20+COUNTIF(D14:D18,"Lunch")*25+COUNTIF(D14:D18,"Dinner")*45</f>
        <v>45</v>
      </c>
      <c r="G19" s="3">
        <v>43881</v>
      </c>
      <c r="H19" s="22">
        <v>105</v>
      </c>
      <c r="I19" s="22">
        <v>0</v>
      </c>
      <c r="M19" s="20" t="s">
        <v>504</v>
      </c>
      <c r="N19" s="21">
        <f>SUM(N15:N18)</f>
        <v>360</v>
      </c>
      <c r="O19" s="21">
        <f>SUM(O15:O18)</f>
        <v>51.51</v>
      </c>
      <c r="P19" s="20" t="s">
        <v>505</v>
      </c>
      <c r="Q19" s="21">
        <f>COUNTIF(P15:P19,"Breakfast")*20+COUNTIF(P15:P19,"Lunch")*25+COUNTIF(P15:P19,"Dinner")*45</f>
        <v>25</v>
      </c>
    </row>
    <row r="20" spans="1:17" x14ac:dyDescent="0.25">
      <c r="G20" s="3">
        <v>43882</v>
      </c>
      <c r="H20" s="22">
        <v>105</v>
      </c>
      <c r="I20" s="22">
        <v>0</v>
      </c>
    </row>
    <row r="21" spans="1:17" x14ac:dyDescent="0.25">
      <c r="A21" s="3"/>
      <c r="B21" s="23" t="s">
        <v>499</v>
      </c>
      <c r="C21" s="23" t="s">
        <v>500</v>
      </c>
      <c r="D21" s="23" t="s">
        <v>502</v>
      </c>
      <c r="E21" s="23" t="s">
        <v>501</v>
      </c>
      <c r="G21" s="3">
        <v>43883</v>
      </c>
      <c r="H21" s="22">
        <v>105</v>
      </c>
      <c r="I21" s="22">
        <v>0</v>
      </c>
      <c r="J21" t="s">
        <v>503</v>
      </c>
      <c r="K21" t="s">
        <v>556</v>
      </c>
      <c r="N21" s="23" t="s">
        <v>499</v>
      </c>
      <c r="O21" s="23" t="s">
        <v>500</v>
      </c>
      <c r="P21" s="23" t="s">
        <v>502</v>
      </c>
      <c r="Q21" s="23" t="s">
        <v>501</v>
      </c>
    </row>
    <row r="22" spans="1:17" x14ac:dyDescent="0.25">
      <c r="A22" s="3">
        <v>43601</v>
      </c>
      <c r="B22" s="22">
        <v>125.21</v>
      </c>
      <c r="C22" s="22">
        <v>191.56</v>
      </c>
      <c r="D22" t="s">
        <v>509</v>
      </c>
      <c r="E22" t="s">
        <v>507</v>
      </c>
      <c r="G22" s="3">
        <v>43883</v>
      </c>
      <c r="H22" s="22">
        <v>0</v>
      </c>
      <c r="I22" s="22">
        <v>0</v>
      </c>
      <c r="J22" t="s">
        <v>509</v>
      </c>
      <c r="K22" t="s">
        <v>556</v>
      </c>
      <c r="M22" s="3">
        <v>44400</v>
      </c>
      <c r="N22" s="22">
        <v>105</v>
      </c>
      <c r="O22" s="22">
        <v>40.340000000000003</v>
      </c>
      <c r="P22" t="s">
        <v>503</v>
      </c>
      <c r="Q22" t="s">
        <v>538</v>
      </c>
    </row>
    <row r="23" spans="1:17" x14ac:dyDescent="0.25">
      <c r="A23" s="3">
        <v>43602</v>
      </c>
      <c r="B23" s="22">
        <v>125.21</v>
      </c>
      <c r="C23" s="22">
        <v>0</v>
      </c>
      <c r="G23" s="3">
        <v>43884</v>
      </c>
      <c r="H23" s="22">
        <v>20</v>
      </c>
      <c r="I23" s="22">
        <v>0</v>
      </c>
      <c r="J23" t="s">
        <v>517</v>
      </c>
      <c r="K23" t="s">
        <v>556</v>
      </c>
      <c r="M23" s="3">
        <v>44401</v>
      </c>
      <c r="N23" s="22">
        <v>90</v>
      </c>
      <c r="O23" s="22">
        <v>0</v>
      </c>
    </row>
    <row r="24" spans="1:17" x14ac:dyDescent="0.25">
      <c r="A24" s="3">
        <v>43603</v>
      </c>
      <c r="B24" s="22">
        <v>125.21</v>
      </c>
      <c r="C24" s="22">
        <v>230.02</v>
      </c>
      <c r="D24" t="s">
        <v>509</v>
      </c>
      <c r="E24" t="s">
        <v>508</v>
      </c>
      <c r="G24" s="20" t="s">
        <v>504</v>
      </c>
      <c r="H24" s="21">
        <f>SUM(H19:H23)</f>
        <v>335</v>
      </c>
      <c r="I24" s="21">
        <f>SUM(I19:I23)</f>
        <v>0</v>
      </c>
      <c r="J24" s="20" t="s">
        <v>505</v>
      </c>
      <c r="K24" s="21">
        <f>COUNTIF(J19:J24,"Breakfast")*20+COUNTIF(J19:J24,"Lunch")*25+COUNTIF(J19:J24,"Dinner")*45</f>
        <v>90</v>
      </c>
      <c r="M24" s="20" t="s">
        <v>504</v>
      </c>
      <c r="N24" s="21">
        <f>SUM(N22:N23)</f>
        <v>195</v>
      </c>
      <c r="O24" s="21">
        <f>SUM(O22:O23)</f>
        <v>40.340000000000003</v>
      </c>
      <c r="P24" s="20" t="s">
        <v>505</v>
      </c>
      <c r="Q24" s="21">
        <f>COUNTIF(P22:P23,"Breakfast")*20+COUNTIF(P22:P23,"Lunch")*25+COUNTIF(P22:P23,"Dinner")*45</f>
        <v>25</v>
      </c>
    </row>
    <row r="25" spans="1:17" x14ac:dyDescent="0.25">
      <c r="A25" s="3">
        <v>43604</v>
      </c>
      <c r="B25" s="22">
        <v>125.21</v>
      </c>
      <c r="C25" s="22">
        <v>0</v>
      </c>
      <c r="M25" s="3"/>
      <c r="N25" s="22"/>
      <c r="O25" s="22"/>
    </row>
    <row r="26" spans="1:17" x14ac:dyDescent="0.25">
      <c r="A26" s="3">
        <v>43605</v>
      </c>
      <c r="B26" s="22">
        <v>125.21</v>
      </c>
      <c r="C26" s="22">
        <v>0</v>
      </c>
      <c r="H26" s="23" t="s">
        <v>499</v>
      </c>
      <c r="I26" s="23" t="s">
        <v>500</v>
      </c>
      <c r="J26" s="23" t="s">
        <v>502</v>
      </c>
      <c r="K26" s="23" t="s">
        <v>501</v>
      </c>
      <c r="N26" s="23" t="s">
        <v>499</v>
      </c>
      <c r="O26" s="23" t="s">
        <v>500</v>
      </c>
      <c r="P26" s="23" t="s">
        <v>502</v>
      </c>
      <c r="Q26" s="23" t="s">
        <v>501</v>
      </c>
    </row>
    <row r="27" spans="1:17" x14ac:dyDescent="0.25">
      <c r="A27" s="20" t="s">
        <v>504</v>
      </c>
      <c r="B27" s="21">
        <f>SUM(B22:B26)</f>
        <v>626.04999999999995</v>
      </c>
      <c r="C27" s="21">
        <f>SUM(C22:C26)</f>
        <v>421.58000000000004</v>
      </c>
      <c r="D27" s="20" t="s">
        <v>505</v>
      </c>
      <c r="E27" s="21">
        <f>COUNTIF(D22:D26,"Breakfast")*(20/90.95)*125.21+COUNTIF(D22:D26,"Lunch")*(25/90.95)*125.21+COUNTIF(D22:D26,"Dinner")*(45/90.95)*125.21</f>
        <v>123.90214403518416</v>
      </c>
      <c r="G27" s="3">
        <v>43888</v>
      </c>
      <c r="H27" s="22">
        <v>90</v>
      </c>
      <c r="I27" s="22">
        <v>0</v>
      </c>
      <c r="M27" s="3">
        <v>44442</v>
      </c>
      <c r="N27" s="22">
        <v>85</v>
      </c>
      <c r="O27" s="22">
        <v>0</v>
      </c>
    </row>
    <row r="28" spans="1:17" x14ac:dyDescent="0.25">
      <c r="G28" s="3">
        <v>43889</v>
      </c>
      <c r="H28" s="22">
        <v>90</v>
      </c>
      <c r="I28" s="22">
        <v>0</v>
      </c>
      <c r="M28" s="3">
        <v>44443</v>
      </c>
      <c r="N28" s="22">
        <v>105</v>
      </c>
      <c r="O28" s="22">
        <v>46.4</v>
      </c>
      <c r="P28" t="s">
        <v>517</v>
      </c>
      <c r="Q28" t="s">
        <v>543</v>
      </c>
    </row>
    <row r="29" spans="1:17" x14ac:dyDescent="0.25">
      <c r="A29" s="3"/>
      <c r="B29" s="23" t="s">
        <v>499</v>
      </c>
      <c r="C29" s="23" t="s">
        <v>500</v>
      </c>
      <c r="D29" s="23" t="s">
        <v>502</v>
      </c>
      <c r="E29" s="23" t="s">
        <v>501</v>
      </c>
      <c r="G29" s="3">
        <v>43890</v>
      </c>
      <c r="H29" s="22">
        <v>90</v>
      </c>
      <c r="I29" s="22">
        <v>0</v>
      </c>
      <c r="M29" s="3">
        <v>44444</v>
      </c>
      <c r="N29" s="22">
        <v>105</v>
      </c>
      <c r="O29" s="22">
        <v>133.66999999999999</v>
      </c>
      <c r="P29" s="19" t="s">
        <v>503</v>
      </c>
      <c r="Q29" t="s">
        <v>539</v>
      </c>
    </row>
    <row r="30" spans="1:17" x14ac:dyDescent="0.25">
      <c r="A30" s="3">
        <v>43607</v>
      </c>
      <c r="B30" s="22">
        <v>90.95</v>
      </c>
      <c r="C30" s="22">
        <v>5.25</v>
      </c>
      <c r="D30" t="s">
        <v>517</v>
      </c>
      <c r="E30" t="s">
        <v>518</v>
      </c>
      <c r="G30" s="3">
        <v>43891</v>
      </c>
      <c r="H30" s="22">
        <v>90</v>
      </c>
      <c r="I30" s="22">
        <v>105.92</v>
      </c>
      <c r="J30" t="s">
        <v>503</v>
      </c>
      <c r="K30" t="s">
        <v>529</v>
      </c>
      <c r="M30" s="3">
        <v>44445</v>
      </c>
      <c r="N30" s="22">
        <v>105</v>
      </c>
      <c r="O30" s="22">
        <v>0</v>
      </c>
      <c r="Q30" s="19"/>
    </row>
    <row r="31" spans="1:17" x14ac:dyDescent="0.25">
      <c r="A31" s="3">
        <v>43608</v>
      </c>
      <c r="B31" s="22">
        <v>90.95</v>
      </c>
      <c r="C31" s="22">
        <v>59.16</v>
      </c>
      <c r="D31" t="s">
        <v>503</v>
      </c>
      <c r="E31" t="s">
        <v>510</v>
      </c>
      <c r="G31" s="3">
        <v>43891</v>
      </c>
      <c r="H31" s="22">
        <v>0</v>
      </c>
      <c r="I31" s="22">
        <v>309.95</v>
      </c>
      <c r="J31" t="s">
        <v>509</v>
      </c>
      <c r="K31" t="s">
        <v>528</v>
      </c>
      <c r="M31" s="3">
        <v>44446</v>
      </c>
      <c r="N31" s="22">
        <v>90</v>
      </c>
      <c r="O31" s="22">
        <v>0</v>
      </c>
    </row>
    <row r="32" spans="1:17" x14ac:dyDescent="0.25">
      <c r="A32" s="3">
        <v>43609</v>
      </c>
      <c r="B32" s="22">
        <v>90.95</v>
      </c>
      <c r="C32" s="22">
        <v>5</v>
      </c>
      <c r="D32" t="s">
        <v>517</v>
      </c>
      <c r="E32" t="s">
        <v>518</v>
      </c>
      <c r="G32" s="3">
        <v>43892</v>
      </c>
      <c r="H32" s="22">
        <v>90</v>
      </c>
      <c r="I32" s="22">
        <v>0</v>
      </c>
      <c r="M32" s="20" t="s">
        <v>504</v>
      </c>
      <c r="N32" s="21">
        <f>SUM(N27:N31)</f>
        <v>490</v>
      </c>
      <c r="O32" s="21">
        <f>SUM(O27:O31)</f>
        <v>180.07</v>
      </c>
      <c r="P32" s="20" t="s">
        <v>505</v>
      </c>
      <c r="Q32" s="21">
        <f>COUNTIF(P27:P32,"Breakfast")*20+COUNTIF(P27:P32,"Lunch")*25+COUNTIF(P27:P32,"Dinner")*45</f>
        <v>45</v>
      </c>
    </row>
    <row r="33" spans="1:17" x14ac:dyDescent="0.25">
      <c r="A33" s="3">
        <v>43609</v>
      </c>
      <c r="B33" s="22">
        <v>0</v>
      </c>
      <c r="C33" s="22">
        <v>70.430000000000007</v>
      </c>
      <c r="D33" t="s">
        <v>503</v>
      </c>
      <c r="E33" t="s">
        <v>518</v>
      </c>
      <c r="G33" s="3">
        <v>43893</v>
      </c>
      <c r="H33" s="22">
        <v>90</v>
      </c>
      <c r="I33" s="22">
        <v>225.49</v>
      </c>
      <c r="J33" t="s">
        <v>509</v>
      </c>
      <c r="K33" t="s">
        <v>524</v>
      </c>
    </row>
    <row r="34" spans="1:17" x14ac:dyDescent="0.25">
      <c r="A34" s="3">
        <v>43610</v>
      </c>
      <c r="B34" s="22">
        <v>90.95</v>
      </c>
      <c r="C34" s="22">
        <v>0</v>
      </c>
      <c r="G34" s="3">
        <v>43894</v>
      </c>
      <c r="H34" s="22">
        <v>90</v>
      </c>
      <c r="I34" s="22">
        <v>33.380000000000003</v>
      </c>
      <c r="J34" t="s">
        <v>517</v>
      </c>
      <c r="K34" t="s">
        <v>524</v>
      </c>
      <c r="N34" s="23" t="s">
        <v>499</v>
      </c>
      <c r="O34" s="23" t="s">
        <v>500</v>
      </c>
      <c r="P34" s="23" t="s">
        <v>502</v>
      </c>
      <c r="Q34" s="23" t="s">
        <v>501</v>
      </c>
    </row>
    <row r="35" spans="1:17" x14ac:dyDescent="0.25">
      <c r="A35" s="20" t="s">
        <v>504</v>
      </c>
      <c r="B35" s="21">
        <f>SUM(B30:B34)</f>
        <v>363.8</v>
      </c>
      <c r="C35" s="21">
        <f>SUM(C30:C34)</f>
        <v>139.84</v>
      </c>
      <c r="D35" s="20" t="s">
        <v>505</v>
      </c>
      <c r="E35" s="21">
        <f>COUNTIF(D30:D34,"Breakfast")*20+COUNTIF(D30:D34,"Lunch")*25+COUNTIF(D30:D34,"Dinner")*45</f>
        <v>90</v>
      </c>
      <c r="G35" s="3">
        <v>43895</v>
      </c>
      <c r="H35" s="22">
        <v>45</v>
      </c>
      <c r="I35" s="22">
        <v>0</v>
      </c>
      <c r="M35" s="3">
        <v>44455</v>
      </c>
      <c r="N35" s="22">
        <v>105</v>
      </c>
      <c r="O35" s="22">
        <v>15.06</v>
      </c>
      <c r="P35" t="s">
        <v>503</v>
      </c>
      <c r="Q35" t="s">
        <v>540</v>
      </c>
    </row>
    <row r="36" spans="1:17" x14ac:dyDescent="0.25">
      <c r="G36" s="20" t="s">
        <v>504</v>
      </c>
      <c r="H36" s="21">
        <f>SUM(H27:H35)</f>
        <v>675</v>
      </c>
      <c r="I36" s="21">
        <f>SUM(I27:I35)</f>
        <v>674.74</v>
      </c>
      <c r="J36" s="20" t="s">
        <v>505</v>
      </c>
      <c r="K36" s="21">
        <f>COUNTIF(J27:J36,"Breakfast")*20+COUNTIF(J27:J36,"Lunch")*25+COUNTIF(J27:J36,"Dinner")*45</f>
        <v>135</v>
      </c>
      <c r="M36" s="3">
        <v>44456</v>
      </c>
      <c r="N36" s="22">
        <v>105</v>
      </c>
      <c r="O36" s="22">
        <v>0</v>
      </c>
    </row>
    <row r="37" spans="1:17" x14ac:dyDescent="0.25">
      <c r="A37" s="3"/>
      <c r="B37" s="23" t="s">
        <v>499</v>
      </c>
      <c r="C37" s="23" t="s">
        <v>500</v>
      </c>
      <c r="D37" s="23" t="s">
        <v>502</v>
      </c>
      <c r="E37" s="23" t="s">
        <v>501</v>
      </c>
      <c r="M37" s="3">
        <v>44457</v>
      </c>
      <c r="N37" s="22">
        <v>105</v>
      </c>
      <c r="O37" s="22">
        <v>0</v>
      </c>
    </row>
    <row r="38" spans="1:17" x14ac:dyDescent="0.25">
      <c r="A38" s="3">
        <v>43614</v>
      </c>
      <c r="B38" s="22">
        <v>90.95</v>
      </c>
      <c r="C38" s="22">
        <v>328.9</v>
      </c>
      <c r="D38" t="s">
        <v>509</v>
      </c>
      <c r="E38" t="s">
        <v>511</v>
      </c>
      <c r="H38" s="23" t="s">
        <v>499</v>
      </c>
      <c r="I38" s="23" t="s">
        <v>500</v>
      </c>
      <c r="J38" s="23" t="s">
        <v>502</v>
      </c>
      <c r="K38" s="23" t="s">
        <v>501</v>
      </c>
      <c r="M38" s="3">
        <v>44458</v>
      </c>
      <c r="N38" s="22">
        <v>105</v>
      </c>
      <c r="O38" s="22">
        <v>0</v>
      </c>
      <c r="Q38" s="19"/>
    </row>
    <row r="39" spans="1:17" x14ac:dyDescent="0.25">
      <c r="A39" s="3">
        <v>43615</v>
      </c>
      <c r="B39" s="22">
        <v>90.95</v>
      </c>
      <c r="C39" s="22">
        <v>0</v>
      </c>
      <c r="G39" s="3">
        <v>44069</v>
      </c>
      <c r="H39" s="22">
        <v>70</v>
      </c>
      <c r="I39" s="22">
        <v>65.8</v>
      </c>
      <c r="J39" t="s">
        <v>509</v>
      </c>
      <c r="K39" t="s">
        <v>530</v>
      </c>
      <c r="M39" s="3">
        <v>44459</v>
      </c>
      <c r="N39" s="22">
        <v>105</v>
      </c>
      <c r="O39" s="22">
        <v>0</v>
      </c>
    </row>
    <row r="40" spans="1:17" x14ac:dyDescent="0.25">
      <c r="A40" s="3">
        <v>43616</v>
      </c>
      <c r="B40" s="22">
        <v>90.95</v>
      </c>
      <c r="C40" s="22">
        <v>0</v>
      </c>
      <c r="G40" s="3">
        <v>44070</v>
      </c>
      <c r="H40" s="22">
        <f>105</f>
        <v>105</v>
      </c>
      <c r="I40" s="22">
        <v>0</v>
      </c>
      <c r="M40" s="3">
        <v>44460</v>
      </c>
      <c r="N40" s="22">
        <v>105</v>
      </c>
      <c r="O40" s="22">
        <v>76.58</v>
      </c>
      <c r="P40" t="s">
        <v>509</v>
      </c>
      <c r="Q40" t="s">
        <v>511</v>
      </c>
    </row>
    <row r="41" spans="1:17" x14ac:dyDescent="0.25">
      <c r="A41" s="3">
        <v>43617</v>
      </c>
      <c r="B41" s="22">
        <v>90.95</v>
      </c>
      <c r="C41" s="22">
        <v>1809.48</v>
      </c>
      <c r="D41" t="s">
        <v>509</v>
      </c>
      <c r="E41" t="s">
        <v>512</v>
      </c>
      <c r="G41" s="3">
        <v>44071</v>
      </c>
      <c r="H41" s="22">
        <v>105</v>
      </c>
      <c r="I41" s="22">
        <v>0</v>
      </c>
      <c r="M41" s="3">
        <v>44461</v>
      </c>
      <c r="N41" s="22">
        <v>105</v>
      </c>
      <c r="O41" s="22">
        <v>0</v>
      </c>
    </row>
    <row r="42" spans="1:17" x14ac:dyDescent="0.25">
      <c r="A42" s="3">
        <v>43618</v>
      </c>
      <c r="B42" s="22">
        <v>90.95</v>
      </c>
      <c r="C42" s="22">
        <v>0</v>
      </c>
      <c r="G42" s="3">
        <v>44072</v>
      </c>
      <c r="H42" s="22">
        <v>105</v>
      </c>
      <c r="I42" s="22">
        <v>0</v>
      </c>
      <c r="M42" s="3">
        <v>44462</v>
      </c>
      <c r="N42" s="22">
        <v>90</v>
      </c>
      <c r="O42" s="22">
        <v>0</v>
      </c>
    </row>
    <row r="43" spans="1:17" x14ac:dyDescent="0.25">
      <c r="A43" s="3">
        <v>43619</v>
      </c>
      <c r="B43" s="22">
        <v>90.95</v>
      </c>
      <c r="C43" s="22">
        <v>0</v>
      </c>
      <c r="G43" s="20" t="s">
        <v>504</v>
      </c>
      <c r="H43" s="21">
        <f>SUM(H39:H42)</f>
        <v>385</v>
      </c>
      <c r="I43" s="21">
        <f>SUM(I39:I42)</f>
        <v>65.8</v>
      </c>
      <c r="J43" s="20" t="s">
        <v>505</v>
      </c>
      <c r="K43" s="21">
        <f>COUNTIF(J39:J43,"Breakfast")*20+COUNTIF(J39:J43,"Lunch")*25+COUNTIF(J39:J43,"Dinner")*45</f>
        <v>45</v>
      </c>
      <c r="M43" s="20" t="s">
        <v>504</v>
      </c>
      <c r="N43" s="21">
        <f>SUM(N35:N42)</f>
        <v>825</v>
      </c>
      <c r="O43" s="21">
        <f>SUM(O35:O42)</f>
        <v>91.64</v>
      </c>
      <c r="P43" s="20" t="s">
        <v>505</v>
      </c>
      <c r="Q43" s="21">
        <f>COUNTIF(P35:P43,"Breakfast")*20+COUNTIF(P35:P43,"Lunch")*25+COUNTIF(P35:P43,"Dinner")*45</f>
        <v>70</v>
      </c>
    </row>
    <row r="44" spans="1:17" x14ac:dyDescent="0.25">
      <c r="A44" s="20" t="s">
        <v>504</v>
      </c>
      <c r="B44" s="21">
        <f>SUM(B38:B43)</f>
        <v>545.70000000000005</v>
      </c>
      <c r="C44" s="21">
        <f>SUM(C38:C43)</f>
        <v>2138.38</v>
      </c>
      <c r="D44" s="20" t="s">
        <v>505</v>
      </c>
      <c r="E44" s="21">
        <f>COUNTIF(D38:D43,"Breakfast")*20+COUNTIF(D38:D43,"Lunch")*25+COUNTIF(D38:D43,"Dinner")*45</f>
        <v>90</v>
      </c>
    </row>
    <row r="45" spans="1:17" x14ac:dyDescent="0.25">
      <c r="H45" s="23" t="s">
        <v>499</v>
      </c>
      <c r="I45" s="23" t="s">
        <v>500</v>
      </c>
      <c r="J45" s="23" t="s">
        <v>502</v>
      </c>
      <c r="K45" s="23" t="s">
        <v>501</v>
      </c>
      <c r="N45" s="23" t="s">
        <v>499</v>
      </c>
      <c r="O45" s="23" t="s">
        <v>500</v>
      </c>
      <c r="P45" s="23" t="s">
        <v>502</v>
      </c>
      <c r="Q45" s="23" t="s">
        <v>501</v>
      </c>
    </row>
    <row r="46" spans="1:17" x14ac:dyDescent="0.25">
      <c r="A46" s="3"/>
      <c r="B46" s="23" t="s">
        <v>499</v>
      </c>
      <c r="C46" s="23" t="s">
        <v>500</v>
      </c>
      <c r="D46" s="23" t="s">
        <v>502</v>
      </c>
      <c r="E46" s="23" t="s">
        <v>501</v>
      </c>
      <c r="G46" s="3">
        <v>44079</v>
      </c>
      <c r="H46" s="22">
        <v>105</v>
      </c>
      <c r="I46" s="22">
        <v>0</v>
      </c>
      <c r="M46" s="3">
        <v>44473</v>
      </c>
      <c r="N46" s="22">
        <v>45</v>
      </c>
      <c r="O46" s="22">
        <v>0</v>
      </c>
    </row>
    <row r="47" spans="1:17" x14ac:dyDescent="0.25">
      <c r="A47" s="3">
        <v>43621</v>
      </c>
      <c r="B47" s="22">
        <v>90.95</v>
      </c>
      <c r="C47" s="22">
        <v>0</v>
      </c>
      <c r="G47" s="3">
        <v>44080</v>
      </c>
      <c r="H47" s="22">
        <f>105</f>
        <v>105</v>
      </c>
      <c r="I47" s="22">
        <v>0</v>
      </c>
      <c r="M47" s="3">
        <v>44474</v>
      </c>
      <c r="N47" s="22">
        <v>105</v>
      </c>
      <c r="O47" s="22">
        <v>186.47</v>
      </c>
      <c r="P47" t="s">
        <v>509</v>
      </c>
      <c r="Q47" t="s">
        <v>526</v>
      </c>
    </row>
    <row r="48" spans="1:17" x14ac:dyDescent="0.25">
      <c r="A48" s="3">
        <v>43622</v>
      </c>
      <c r="B48" s="22">
        <v>90.95</v>
      </c>
      <c r="C48" s="22">
        <v>67.97</v>
      </c>
      <c r="D48" t="s">
        <v>503</v>
      </c>
      <c r="E48" t="s">
        <v>544</v>
      </c>
      <c r="G48" s="3">
        <v>44081</v>
      </c>
      <c r="H48" s="22">
        <v>45</v>
      </c>
      <c r="I48" s="22">
        <v>67.39</v>
      </c>
      <c r="J48" t="s">
        <v>503</v>
      </c>
      <c r="K48" s="19" t="s">
        <v>531</v>
      </c>
      <c r="M48" s="3">
        <v>44475</v>
      </c>
      <c r="N48" s="22">
        <v>105</v>
      </c>
      <c r="O48" s="22">
        <v>0</v>
      </c>
    </row>
    <row r="49" spans="1:17" x14ac:dyDescent="0.25">
      <c r="A49" s="3">
        <v>43623</v>
      </c>
      <c r="B49" s="22">
        <v>90.95</v>
      </c>
      <c r="C49" s="22">
        <v>0</v>
      </c>
      <c r="G49" s="20" t="s">
        <v>504</v>
      </c>
      <c r="H49" s="21">
        <f>SUM(H46:H48)</f>
        <v>255</v>
      </c>
      <c r="I49" s="21">
        <f>SUM(I46:I48)</f>
        <v>67.39</v>
      </c>
      <c r="J49" s="20" t="s">
        <v>505</v>
      </c>
      <c r="K49" s="21">
        <f>COUNTIF(J46:J49,"Breakfast")*20+COUNTIF(J46:J49,"Lunch")*25+COUNTIF(J46:J49,"Dinner")*45</f>
        <v>25</v>
      </c>
      <c r="M49" s="3">
        <v>44476</v>
      </c>
      <c r="N49" s="22">
        <v>105</v>
      </c>
      <c r="O49" s="22">
        <v>0</v>
      </c>
      <c r="Q49" s="19"/>
    </row>
    <row r="50" spans="1:17" x14ac:dyDescent="0.25">
      <c r="A50" s="3">
        <v>43624</v>
      </c>
      <c r="B50" s="22">
        <v>90.95</v>
      </c>
      <c r="C50" s="22">
        <v>0</v>
      </c>
      <c r="M50" s="3">
        <v>44477</v>
      </c>
      <c r="N50" s="22">
        <v>105</v>
      </c>
      <c r="O50" s="22">
        <v>0</v>
      </c>
    </row>
    <row r="51" spans="1:17" x14ac:dyDescent="0.25">
      <c r="A51" s="3">
        <v>43625</v>
      </c>
      <c r="B51" s="22">
        <v>90.95</v>
      </c>
      <c r="C51" s="22">
        <v>0</v>
      </c>
      <c r="H51" s="23" t="s">
        <v>499</v>
      </c>
      <c r="I51" s="23" t="s">
        <v>500</v>
      </c>
      <c r="J51" s="23" t="s">
        <v>502</v>
      </c>
      <c r="K51" s="23" t="s">
        <v>501</v>
      </c>
      <c r="M51" s="3">
        <v>44478</v>
      </c>
      <c r="N51" s="22">
        <v>105</v>
      </c>
      <c r="O51" s="22">
        <v>0</v>
      </c>
    </row>
    <row r="52" spans="1:17" x14ac:dyDescent="0.25">
      <c r="A52" s="20" t="s">
        <v>504</v>
      </c>
      <c r="B52" s="21">
        <f>SUM(B47:B51)</f>
        <v>454.75</v>
      </c>
      <c r="C52" s="21">
        <f>SUM(C47:C51)</f>
        <v>67.97</v>
      </c>
      <c r="D52" s="20" t="s">
        <v>505</v>
      </c>
      <c r="E52" s="21">
        <f>COUNTIF(D47:D51,"Breakfast")*20+COUNTIF(D47:D51,"Lunch")*25+COUNTIF(D47:D51,"Dinner")*45</f>
        <v>25</v>
      </c>
      <c r="G52" s="3">
        <v>44126</v>
      </c>
      <c r="H52" s="22">
        <v>105</v>
      </c>
      <c r="I52" s="22">
        <v>0</v>
      </c>
      <c r="M52" s="20" t="s">
        <v>504</v>
      </c>
      <c r="N52" s="21">
        <f>SUM(N46:N51)</f>
        <v>570</v>
      </c>
      <c r="O52" s="21">
        <f>SUM(O46:O51)</f>
        <v>186.47</v>
      </c>
      <c r="P52" s="20" t="s">
        <v>505</v>
      </c>
      <c r="Q52" s="21">
        <f>COUNTIF(P46:P52,"Breakfast")*20+COUNTIF(P46:P52,"Lunch")*25+COUNTIF(P46:P52,"Dinner")*45</f>
        <v>45</v>
      </c>
    </row>
    <row r="53" spans="1:17" x14ac:dyDescent="0.25">
      <c r="G53" s="3">
        <v>44127</v>
      </c>
      <c r="H53" s="22">
        <f>105</f>
        <v>105</v>
      </c>
      <c r="I53" s="22">
        <v>0</v>
      </c>
    </row>
    <row r="54" spans="1:17" x14ac:dyDescent="0.25">
      <c r="A54" s="3"/>
      <c r="B54" s="23" t="s">
        <v>499</v>
      </c>
      <c r="C54" s="23" t="s">
        <v>500</v>
      </c>
      <c r="D54" s="23" t="s">
        <v>502</v>
      </c>
      <c r="E54" s="23" t="s">
        <v>501</v>
      </c>
      <c r="G54" s="3">
        <v>44128</v>
      </c>
      <c r="H54" s="22">
        <v>105</v>
      </c>
      <c r="I54" s="22">
        <v>47.61</v>
      </c>
      <c r="J54" t="s">
        <v>503</v>
      </c>
      <c r="K54" t="s">
        <v>532</v>
      </c>
      <c r="M54" s="3">
        <v>44496</v>
      </c>
      <c r="N54" s="22">
        <v>85</v>
      </c>
      <c r="O54" s="22">
        <v>72.67</v>
      </c>
      <c r="P54" t="s">
        <v>509</v>
      </c>
      <c r="Q54" t="s">
        <v>541</v>
      </c>
    </row>
    <row r="55" spans="1:17" x14ac:dyDescent="0.25">
      <c r="A55" s="3">
        <v>43672</v>
      </c>
      <c r="B55" s="22">
        <v>90.95</v>
      </c>
      <c r="C55" s="22">
        <v>0</v>
      </c>
      <c r="G55" s="3">
        <v>44129</v>
      </c>
      <c r="H55" s="22">
        <v>45</v>
      </c>
      <c r="I55" s="22">
        <v>0</v>
      </c>
      <c r="M55" s="3">
        <v>44497</v>
      </c>
      <c r="N55" s="22">
        <v>105</v>
      </c>
      <c r="O55" s="22">
        <v>0</v>
      </c>
    </row>
    <row r="56" spans="1:17" x14ac:dyDescent="0.25">
      <c r="A56" s="3">
        <v>43673</v>
      </c>
      <c r="B56" s="22">
        <v>90.95</v>
      </c>
      <c r="C56" s="22">
        <v>0</v>
      </c>
      <c r="G56" s="20" t="s">
        <v>504</v>
      </c>
      <c r="H56" s="21">
        <f>SUM(H52:H55)</f>
        <v>360</v>
      </c>
      <c r="I56" s="21">
        <f>SUM(I52:I55)</f>
        <v>47.61</v>
      </c>
      <c r="J56" s="20" t="s">
        <v>505</v>
      </c>
      <c r="K56" s="21">
        <f>COUNTIF(J52:J56,"Breakfast")*20+COUNTIF(J52:J56,"Lunch")*25+COUNTIF(J52:J56,"Dinner")*45</f>
        <v>25</v>
      </c>
      <c r="M56" s="3">
        <v>44498</v>
      </c>
      <c r="N56" s="22">
        <v>105</v>
      </c>
      <c r="O56" s="22">
        <v>73.959999999999994</v>
      </c>
      <c r="P56" t="s">
        <v>509</v>
      </c>
      <c r="Q56" t="s">
        <v>542</v>
      </c>
    </row>
    <row r="57" spans="1:17" x14ac:dyDescent="0.25">
      <c r="A57" s="3">
        <v>43674</v>
      </c>
      <c r="B57" s="22">
        <v>90.95</v>
      </c>
      <c r="C57" s="22">
        <v>53.28</v>
      </c>
      <c r="D57" t="s">
        <v>517</v>
      </c>
      <c r="E57" t="s">
        <v>522</v>
      </c>
      <c r="M57" s="3">
        <v>44499</v>
      </c>
      <c r="N57" s="22">
        <v>90</v>
      </c>
      <c r="O57" s="22">
        <v>0</v>
      </c>
    </row>
    <row r="58" spans="1:17" x14ac:dyDescent="0.25">
      <c r="A58" s="20" t="s">
        <v>504</v>
      </c>
      <c r="B58" s="21">
        <f>SUM(B55:B57)</f>
        <v>272.85000000000002</v>
      </c>
      <c r="C58" s="21">
        <f>SUM(C55:C57)</f>
        <v>53.28</v>
      </c>
      <c r="D58" s="20" t="s">
        <v>505</v>
      </c>
      <c r="E58" s="21">
        <f>COUNTIF(D55:D57,"Breakfast")*20+COUNTIF(D55:D57,"Lunch")*25+COUNTIF(D55:D57,"Dinner")*45</f>
        <v>20</v>
      </c>
      <c r="H58" s="23" t="s">
        <v>499</v>
      </c>
      <c r="I58" s="23" t="s">
        <v>500</v>
      </c>
      <c r="J58" s="23" t="s">
        <v>502</v>
      </c>
      <c r="K58" s="23" t="s">
        <v>501</v>
      </c>
      <c r="M58" s="20" t="s">
        <v>504</v>
      </c>
      <c r="N58" s="21">
        <f>SUM(N54:N57)</f>
        <v>385</v>
      </c>
      <c r="O58" s="21">
        <f>SUM(O54:O57)</f>
        <v>146.63</v>
      </c>
      <c r="P58" s="20" t="s">
        <v>505</v>
      </c>
      <c r="Q58" s="21">
        <f>COUNTIF(P54:P58,"Breakfast")*20+COUNTIF(P54:P58,"Lunch")*25+COUNTIF(P54:P58,"Dinner")*45</f>
        <v>90</v>
      </c>
    </row>
    <row r="59" spans="1:17" x14ac:dyDescent="0.25">
      <c r="G59" s="3">
        <v>44140</v>
      </c>
      <c r="H59" s="22">
        <v>105</v>
      </c>
      <c r="I59" s="22">
        <v>0</v>
      </c>
    </row>
    <row r="60" spans="1:17" x14ac:dyDescent="0.25">
      <c r="A60" s="3"/>
      <c r="B60" s="23" t="s">
        <v>499</v>
      </c>
      <c r="C60" s="23" t="s">
        <v>500</v>
      </c>
      <c r="D60" s="23" t="s">
        <v>502</v>
      </c>
      <c r="E60" s="23" t="s">
        <v>501</v>
      </c>
      <c r="G60" s="3">
        <v>44141</v>
      </c>
      <c r="H60" s="22">
        <f>105</f>
        <v>105</v>
      </c>
      <c r="I60" s="22">
        <v>39.68</v>
      </c>
      <c r="J60" t="s">
        <v>509</v>
      </c>
      <c r="K60" t="s">
        <v>533</v>
      </c>
      <c r="N60" s="23" t="s">
        <v>499</v>
      </c>
      <c r="O60" s="23" t="s">
        <v>500</v>
      </c>
      <c r="P60" s="23" t="s">
        <v>502</v>
      </c>
      <c r="Q60" s="23" t="s">
        <v>501</v>
      </c>
    </row>
    <row r="61" spans="1:17" x14ac:dyDescent="0.25">
      <c r="A61" s="3">
        <v>43681</v>
      </c>
      <c r="B61" s="22">
        <v>90.95</v>
      </c>
      <c r="C61" s="22">
        <v>0</v>
      </c>
      <c r="G61" s="3">
        <v>44142</v>
      </c>
      <c r="H61" s="22">
        <v>105</v>
      </c>
      <c r="I61" s="22">
        <v>0</v>
      </c>
      <c r="M61" s="3">
        <v>44511</v>
      </c>
      <c r="N61" s="22">
        <v>105</v>
      </c>
      <c r="O61" s="22">
        <v>0</v>
      </c>
    </row>
    <row r="62" spans="1:17" x14ac:dyDescent="0.25">
      <c r="A62" s="3">
        <v>43682</v>
      </c>
      <c r="B62" s="22">
        <v>90.95</v>
      </c>
      <c r="C62" s="22">
        <v>53.28</v>
      </c>
      <c r="D62" t="s">
        <v>509</v>
      </c>
      <c r="E62" t="s">
        <v>513</v>
      </c>
      <c r="G62" s="20" t="s">
        <v>504</v>
      </c>
      <c r="H62" s="21">
        <f>SUM(H59:H61)</f>
        <v>315</v>
      </c>
      <c r="I62" s="21">
        <f>SUM(I59:I61)</f>
        <v>39.68</v>
      </c>
      <c r="J62" s="20" t="s">
        <v>505</v>
      </c>
      <c r="K62" s="21">
        <f>COUNTIF(J59:J62,"Breakfast")*20+COUNTIF(J59:J62,"Lunch")*25+COUNTIF(J59:J62,"Dinner")*45</f>
        <v>45</v>
      </c>
      <c r="M62" s="3">
        <v>44512</v>
      </c>
      <c r="N62" s="22">
        <v>105</v>
      </c>
      <c r="O62" s="22">
        <v>0</v>
      </c>
    </row>
    <row r="63" spans="1:17" x14ac:dyDescent="0.25">
      <c r="A63" s="3">
        <v>43682</v>
      </c>
      <c r="B63" s="22">
        <v>0</v>
      </c>
      <c r="C63" s="22">
        <v>51.34</v>
      </c>
      <c r="D63" t="s">
        <v>503</v>
      </c>
      <c r="E63" t="s">
        <v>514</v>
      </c>
      <c r="M63" s="3">
        <v>44513</v>
      </c>
      <c r="N63" s="22">
        <v>105</v>
      </c>
      <c r="O63" s="22">
        <v>0</v>
      </c>
    </row>
    <row r="64" spans="1:17" x14ac:dyDescent="0.25">
      <c r="A64" s="3">
        <v>43683</v>
      </c>
      <c r="B64" s="22">
        <v>90.95</v>
      </c>
      <c r="C64" s="22">
        <v>0</v>
      </c>
      <c r="M64" s="3">
        <v>44514</v>
      </c>
      <c r="N64" s="22">
        <v>105</v>
      </c>
      <c r="O64" s="22">
        <v>0</v>
      </c>
      <c r="Q64" s="19"/>
    </row>
    <row r="65" spans="1:17" x14ac:dyDescent="0.25">
      <c r="A65" s="20" t="s">
        <v>504</v>
      </c>
      <c r="B65" s="21">
        <f>SUM(B61:B64)</f>
        <v>272.85000000000002</v>
      </c>
      <c r="C65" s="21">
        <f>SUM(C61:C64)</f>
        <v>104.62</v>
      </c>
      <c r="D65" s="20" t="s">
        <v>505</v>
      </c>
      <c r="E65" s="21">
        <f>COUNTIF(D61:D64,"Breakfast")*20+COUNTIF(D61:D64,"Lunch")*25+COUNTIF(D61:D64,"Dinner")*45</f>
        <v>70</v>
      </c>
      <c r="M65" s="3">
        <v>44515</v>
      </c>
      <c r="N65" s="22">
        <v>105</v>
      </c>
      <c r="O65" s="22">
        <v>0</v>
      </c>
      <c r="P65" t="s">
        <v>517</v>
      </c>
      <c r="Q65" t="s">
        <v>551</v>
      </c>
    </row>
    <row r="66" spans="1:17" x14ac:dyDescent="0.25">
      <c r="M66" s="3">
        <v>44515</v>
      </c>
      <c r="N66" s="22">
        <v>0</v>
      </c>
      <c r="O66" s="22">
        <v>0</v>
      </c>
      <c r="P66" t="s">
        <v>503</v>
      </c>
      <c r="Q66" t="s">
        <v>551</v>
      </c>
    </row>
    <row r="67" spans="1:17" x14ac:dyDescent="0.25">
      <c r="A67" s="3"/>
      <c r="B67" s="23" t="s">
        <v>499</v>
      </c>
      <c r="C67" s="23" t="s">
        <v>500</v>
      </c>
      <c r="D67" s="23" t="s">
        <v>502</v>
      </c>
      <c r="E67" s="23" t="s">
        <v>501</v>
      </c>
      <c r="M67" s="3">
        <v>44516</v>
      </c>
      <c r="N67" s="22">
        <v>105</v>
      </c>
      <c r="O67" s="22">
        <v>0</v>
      </c>
      <c r="P67" t="s">
        <v>517</v>
      </c>
      <c r="Q67" t="s">
        <v>551</v>
      </c>
    </row>
    <row r="68" spans="1:17" x14ac:dyDescent="0.25">
      <c r="A68" s="3">
        <v>43731</v>
      </c>
      <c r="B68" s="22">
        <v>120.18</v>
      </c>
      <c r="C68" s="22">
        <v>0</v>
      </c>
      <c r="M68" s="3">
        <v>44516</v>
      </c>
      <c r="N68" s="22">
        <v>0</v>
      </c>
      <c r="O68" s="22">
        <v>0</v>
      </c>
      <c r="P68" t="s">
        <v>503</v>
      </c>
      <c r="Q68" t="s">
        <v>551</v>
      </c>
    </row>
    <row r="69" spans="1:17" x14ac:dyDescent="0.25">
      <c r="A69" s="3">
        <v>43732</v>
      </c>
      <c r="B69" s="22">
        <v>120.18</v>
      </c>
      <c r="C69" s="22">
        <v>0</v>
      </c>
      <c r="M69" s="3">
        <v>44517</v>
      </c>
      <c r="N69" s="22">
        <v>105</v>
      </c>
      <c r="O69" s="22">
        <v>0</v>
      </c>
    </row>
    <row r="70" spans="1:17" x14ac:dyDescent="0.25">
      <c r="A70" s="3">
        <v>43733</v>
      </c>
      <c r="B70" s="22">
        <v>120.18</v>
      </c>
      <c r="C70" s="22">
        <v>0</v>
      </c>
      <c r="D70" t="s">
        <v>503</v>
      </c>
      <c r="E70" t="s">
        <v>555</v>
      </c>
      <c r="M70" s="20" t="s">
        <v>504</v>
      </c>
      <c r="N70" s="21">
        <f>SUM(N61:N69)</f>
        <v>735</v>
      </c>
      <c r="O70" s="21">
        <f>SUM(O61:O69)</f>
        <v>0</v>
      </c>
      <c r="P70" s="20" t="s">
        <v>505</v>
      </c>
      <c r="Q70" s="21">
        <f>COUNTIF(P61:P70,"Breakfast")*20+COUNTIF(P61:P70,"Lunch")*25+COUNTIF(P61:P70,"Dinner")*45</f>
        <v>90</v>
      </c>
    </row>
    <row r="71" spans="1:17" x14ac:dyDescent="0.25">
      <c r="A71" s="3">
        <v>43734</v>
      </c>
      <c r="B71" s="22">
        <v>120.18</v>
      </c>
      <c r="C71" s="22">
        <v>0</v>
      </c>
      <c r="D71" t="s">
        <v>503</v>
      </c>
      <c r="E71" t="s">
        <v>555</v>
      </c>
    </row>
    <row r="72" spans="1:17" x14ac:dyDescent="0.25">
      <c r="A72" s="3">
        <v>43735</v>
      </c>
      <c r="B72" s="22">
        <v>120.18</v>
      </c>
      <c r="C72" s="22">
        <v>0</v>
      </c>
      <c r="D72" t="s">
        <v>503</v>
      </c>
      <c r="E72" t="s">
        <v>555</v>
      </c>
    </row>
    <row r="73" spans="1:17" x14ac:dyDescent="0.25">
      <c r="A73" s="3">
        <v>43736</v>
      </c>
      <c r="B73" s="22">
        <v>120.18</v>
      </c>
      <c r="C73" s="22">
        <v>120.54</v>
      </c>
      <c r="D73" t="s">
        <v>503</v>
      </c>
      <c r="E73" t="s">
        <v>515</v>
      </c>
    </row>
    <row r="74" spans="1:17" x14ac:dyDescent="0.25">
      <c r="A74" s="3">
        <v>43737</v>
      </c>
      <c r="B74" s="22">
        <v>120.18</v>
      </c>
      <c r="C74" s="22">
        <v>102.78</v>
      </c>
      <c r="D74" t="s">
        <v>517</v>
      </c>
      <c r="E74" t="s">
        <v>516</v>
      </c>
    </row>
    <row r="75" spans="1:17" x14ac:dyDescent="0.25">
      <c r="A75" s="20" t="s">
        <v>504</v>
      </c>
      <c r="B75" s="21">
        <f>SUM(B68:B74)</f>
        <v>841.26000000000022</v>
      </c>
      <c r="C75" s="21">
        <f>SUM(C68:C74)</f>
        <v>223.32</v>
      </c>
      <c r="D75" s="20" t="s">
        <v>505</v>
      </c>
      <c r="E75" s="21">
        <f>COUNTIF(D68:D74,"Breakfast")*(20/90.95)*120.18+COUNTIF(D68:D74,"Lunch")*(25/90.95)*120.18+COUNTIF(D68:D74,"Dinner")*(45/90.95)*120.18</f>
        <v>158.56624518966464</v>
      </c>
    </row>
    <row r="77" spans="1:17" x14ac:dyDescent="0.25">
      <c r="A77" s="3"/>
      <c r="B77" s="23" t="s">
        <v>499</v>
      </c>
      <c r="C77" s="23" t="s">
        <v>500</v>
      </c>
      <c r="D77" s="23" t="s">
        <v>502</v>
      </c>
      <c r="E77" s="23" t="s">
        <v>501</v>
      </c>
    </row>
    <row r="78" spans="1:17" x14ac:dyDescent="0.25">
      <c r="A78" s="3">
        <v>43785</v>
      </c>
      <c r="B78" s="22">
        <v>90</v>
      </c>
      <c r="C78" s="22">
        <v>0</v>
      </c>
    </row>
    <row r="79" spans="1:17" x14ac:dyDescent="0.25">
      <c r="A79" s="3">
        <v>43786</v>
      </c>
      <c r="B79" s="22">
        <v>90</v>
      </c>
      <c r="C79" s="22">
        <v>0</v>
      </c>
    </row>
    <row r="80" spans="1:17" x14ac:dyDescent="0.25">
      <c r="A80" s="3">
        <v>43787</v>
      </c>
      <c r="B80" s="22">
        <v>90</v>
      </c>
      <c r="C80" s="22">
        <v>0</v>
      </c>
    </row>
    <row r="81" spans="1:16" x14ac:dyDescent="0.25">
      <c r="A81" s="3">
        <v>43788</v>
      </c>
      <c r="B81" s="22">
        <v>90</v>
      </c>
      <c r="C81" s="22">
        <v>0</v>
      </c>
    </row>
    <row r="82" spans="1:16" x14ac:dyDescent="0.25">
      <c r="A82" s="3">
        <v>43789</v>
      </c>
      <c r="B82" s="22">
        <v>90</v>
      </c>
      <c r="C82" s="22">
        <v>0</v>
      </c>
    </row>
    <row r="83" spans="1:16" x14ac:dyDescent="0.25">
      <c r="A83" s="3">
        <v>43790</v>
      </c>
      <c r="B83" s="22">
        <v>90</v>
      </c>
      <c r="C83" s="22">
        <v>62.38</v>
      </c>
      <c r="D83" t="s">
        <v>517</v>
      </c>
      <c r="E83" t="s">
        <v>524</v>
      </c>
    </row>
    <row r="84" spans="1:16" x14ac:dyDescent="0.25">
      <c r="A84" s="3">
        <v>43791</v>
      </c>
      <c r="B84" s="22">
        <v>90</v>
      </c>
      <c r="C84" s="22">
        <v>0</v>
      </c>
    </row>
    <row r="85" spans="1:16" x14ac:dyDescent="0.25">
      <c r="A85" s="20" t="s">
        <v>504</v>
      </c>
      <c r="B85" s="21">
        <f>SUM(B78:B84)</f>
        <v>630</v>
      </c>
      <c r="C85" s="21">
        <f>SUM(C78:C84)</f>
        <v>62.38</v>
      </c>
      <c r="D85" s="20" t="s">
        <v>505</v>
      </c>
      <c r="E85" s="21">
        <f>COUNTIF(D78:D84,"Breakfast")*20+COUNTIF(D78:D84,"Lunch")*25+COUNTIF(D78:D84,"Dinner")*45</f>
        <v>20</v>
      </c>
    </row>
    <row r="88" spans="1:16" x14ac:dyDescent="0.25">
      <c r="C88" s="23" t="s">
        <v>562</v>
      </c>
      <c r="D88" s="23">
        <f>COUNTIF(D6:D85,"Dinner")+COUNTIF(D6:D85,"Lunch")+COUNTIF(D6:D85,"Breakfast")</f>
        <v>20</v>
      </c>
      <c r="I88" s="23" t="s">
        <v>562</v>
      </c>
      <c r="J88" s="23">
        <f>COUNTIF(J6:J85,"Dinner")+COUNTIF(J6:J85,"Lunch")+COUNTIF(J6:J85,"Breakfast")</f>
        <v>13</v>
      </c>
      <c r="O88" s="23" t="s">
        <v>562</v>
      </c>
      <c r="P88" s="23">
        <f>COUNTIF(P6:P85,"Dinner")+COUNTIF(P6:P85,"Lunch")+COUNTIF(P6:P85,"Breakfast")</f>
        <v>15</v>
      </c>
    </row>
  </sheetData>
  <mergeCells count="3">
    <mergeCell ref="B5:E5"/>
    <mergeCell ref="H5:K5"/>
    <mergeCell ref="N5:Q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25EA-6C39-429A-B98D-05F8D543B5C1}">
  <dimension ref="A2:D12"/>
  <sheetViews>
    <sheetView workbookViewId="0">
      <selection activeCell="C13" sqref="C13"/>
    </sheetView>
  </sheetViews>
  <sheetFormatPr defaultRowHeight="15" x14ac:dyDescent="0.25"/>
  <cols>
    <col min="1" max="1" width="10.42578125" bestFit="1" customWidth="1"/>
    <col min="2" max="2" width="13.42578125" bestFit="1" customWidth="1"/>
    <col min="3" max="3" width="15.85546875" bestFit="1" customWidth="1"/>
    <col min="4" max="4" width="13.85546875" bestFit="1" customWidth="1"/>
  </cols>
  <sheetData>
    <row r="2" spans="1:4" x14ac:dyDescent="0.25">
      <c r="B2" s="23" t="s">
        <v>545</v>
      </c>
      <c r="C2" s="23" t="s">
        <v>546</v>
      </c>
      <c r="D2" s="23" t="s">
        <v>549</v>
      </c>
    </row>
    <row r="3" spans="1:4" x14ac:dyDescent="0.25">
      <c r="A3" s="3">
        <v>43621</v>
      </c>
      <c r="B3" s="22">
        <f>399+5.15+32.33+12.12+20.21</f>
        <v>468.80999999999995</v>
      </c>
      <c r="C3" t="s">
        <v>547</v>
      </c>
      <c r="D3" t="s">
        <v>377</v>
      </c>
    </row>
    <row r="4" spans="1:4" x14ac:dyDescent="0.25">
      <c r="A4" s="3">
        <v>43622</v>
      </c>
      <c r="B4" s="22">
        <f>349+4.5+28.28+10.61+17.68</f>
        <v>410.07</v>
      </c>
      <c r="C4" t="s">
        <v>547</v>
      </c>
      <c r="D4" t="s">
        <v>377</v>
      </c>
    </row>
    <row r="5" spans="1:4" x14ac:dyDescent="0.25">
      <c r="A5" s="26" t="s">
        <v>548</v>
      </c>
      <c r="B5" s="21">
        <f>SUM(B3:B4)</f>
        <v>878.87999999999988</v>
      </c>
    </row>
    <row r="6" spans="1:4" x14ac:dyDescent="0.25">
      <c r="B6" s="22"/>
    </row>
    <row r="7" spans="1:4" x14ac:dyDescent="0.25">
      <c r="A7" s="3">
        <v>44420</v>
      </c>
      <c r="B7" s="22">
        <f>199+2.57+16.13+6.05+10.08</f>
        <v>233.83</v>
      </c>
      <c r="C7" t="s">
        <v>547</v>
      </c>
      <c r="D7" t="s">
        <v>377</v>
      </c>
    </row>
    <row r="8" spans="1:4" x14ac:dyDescent="0.25">
      <c r="A8" s="3">
        <v>44421</v>
      </c>
      <c r="B8" s="22">
        <f>289+3.74+23.42+8.78+14.64</f>
        <v>339.58</v>
      </c>
      <c r="C8" t="s">
        <v>547</v>
      </c>
      <c r="D8" t="s">
        <v>377</v>
      </c>
    </row>
    <row r="9" spans="1:4" x14ac:dyDescent="0.25">
      <c r="A9" s="3">
        <v>44422</v>
      </c>
      <c r="B9" s="22">
        <f>14.95+0.75+1.05+289+3.74+23.42+8.78+14.64</f>
        <v>356.33</v>
      </c>
      <c r="C9" t="s">
        <v>547</v>
      </c>
      <c r="D9" t="s">
        <v>377</v>
      </c>
    </row>
    <row r="10" spans="1:4" x14ac:dyDescent="0.25">
      <c r="A10" s="20" t="s">
        <v>548</v>
      </c>
      <c r="B10" s="21">
        <f>SUM(B7:B9)</f>
        <v>929.74</v>
      </c>
    </row>
    <row r="11" spans="1:4" x14ac:dyDescent="0.25">
      <c r="B11" s="22"/>
    </row>
    <row r="12" spans="1:4" x14ac:dyDescent="0.25">
      <c r="A12" s="23" t="s">
        <v>550</v>
      </c>
      <c r="B12" s="27">
        <f>B10+B5</f>
        <v>1808.62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list of expenditures</vt:lpstr>
      <vt:lpstr>Per diems and meals</vt:lpstr>
      <vt:lpstr>5-star hotel stays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Renaud Brossard</cp:lastModifiedBy>
  <dcterms:created xsi:type="dcterms:W3CDTF">2022-04-27T02:10:04Z</dcterms:created>
  <dcterms:modified xsi:type="dcterms:W3CDTF">2022-06-06T14:20:03Z</dcterms:modified>
</cp:coreProperties>
</file>