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franco/Documents/"/>
    </mc:Choice>
  </mc:AlternateContent>
  <xr:revisionPtr revIDLastSave="0" documentId="13_ncr:1_{F4D68094-499C-4140-B38A-43C2768DDEC6}" xr6:coauthVersionLast="47" xr6:coauthVersionMax="47" xr10:uidLastSave="{00000000-0000-0000-0000-000000000000}"/>
  <bookViews>
    <workbookView xWindow="0" yWindow="500" windowWidth="28800" windowHeight="16260" tabRatio="815" xr2:uid="{00000000-000D-0000-FFFF-FFFF00000000}"/>
  </bookViews>
  <sheets>
    <sheet name="F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2" l="1"/>
  <c r="F6" i="2"/>
  <c r="F7" i="2"/>
  <c r="D17" i="2"/>
  <c r="D13" i="2"/>
  <c r="D6" i="2"/>
  <c r="AJ18" i="2"/>
  <c r="AF17" i="2"/>
  <c r="AF18" i="2"/>
  <c r="M61" i="2"/>
  <c r="M5" i="2"/>
  <c r="L39" i="2"/>
  <c r="L5" i="2"/>
  <c r="F8" i="2"/>
  <c r="F9" i="2"/>
  <c r="F10" i="2"/>
  <c r="F11" i="2"/>
  <c r="F12" i="2"/>
  <c r="F13" i="2"/>
  <c r="F14" i="2"/>
  <c r="F15" i="2"/>
  <c r="F16" i="2"/>
  <c r="F18" i="2"/>
  <c r="D18" i="2"/>
  <c r="D7" i="2"/>
  <c r="D8" i="2"/>
  <c r="D9" i="2"/>
  <c r="D10" i="2"/>
  <c r="D11" i="2"/>
  <c r="D12" i="2"/>
  <c r="D14" i="2"/>
  <c r="D15" i="2"/>
  <c r="D16" i="2"/>
  <c r="M67" i="2"/>
  <c r="L6" i="2"/>
  <c r="M6" i="2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34" i="2"/>
  <c r="M34" i="2" s="1"/>
  <c r="L35" i="2"/>
  <c r="M35" i="2" s="1"/>
  <c r="L36" i="2"/>
  <c r="M36" i="2" s="1"/>
  <c r="L37" i="2"/>
  <c r="M37" i="2" s="1"/>
  <c r="L38" i="2"/>
  <c r="M38" i="2" s="1"/>
  <c r="M39" i="2"/>
  <c r="L40" i="2"/>
  <c r="M40" i="2" s="1"/>
  <c r="L41" i="2"/>
  <c r="M41" i="2" s="1"/>
  <c r="L42" i="2"/>
  <c r="M42" i="2" s="1"/>
  <c r="L43" i="2"/>
  <c r="M43" i="2" s="1"/>
  <c r="L44" i="2"/>
  <c r="M44" i="2" s="1"/>
  <c r="L45" i="2"/>
  <c r="M45" i="2" s="1"/>
  <c r="L46" i="2"/>
  <c r="M46" i="2" s="1"/>
  <c r="L47" i="2"/>
  <c r="M47" i="2" s="1"/>
  <c r="L48" i="2"/>
  <c r="M48" i="2" s="1"/>
  <c r="L49" i="2"/>
  <c r="M49" i="2" s="1"/>
  <c r="L50" i="2"/>
  <c r="M50" i="2" s="1"/>
  <c r="L51" i="2"/>
  <c r="M51" i="2" s="1"/>
  <c r="L52" i="2"/>
  <c r="M52" i="2" s="1"/>
  <c r="L53" i="2"/>
  <c r="M53" i="2" s="1"/>
  <c r="L54" i="2"/>
  <c r="M54" i="2" s="1"/>
  <c r="L55" i="2"/>
  <c r="M55" i="2" s="1"/>
  <c r="L56" i="2"/>
  <c r="M56" i="2" s="1"/>
  <c r="L57" i="2"/>
  <c r="M57" i="2" s="1"/>
  <c r="L58" i="2"/>
  <c r="M58" i="2" s="1"/>
  <c r="L59" i="2"/>
  <c r="M59" i="2" s="1"/>
  <c r="L60" i="2"/>
  <c r="M60" i="2" s="1"/>
  <c r="L61" i="2"/>
  <c r="L62" i="2"/>
  <c r="M62" i="2" s="1"/>
  <c r="L63" i="2"/>
  <c r="M63" i="2" s="1"/>
  <c r="L64" i="2"/>
  <c r="M64" i="2" s="1"/>
  <c r="L65" i="2"/>
  <c r="M65" i="2" s="1"/>
  <c r="L66" i="2"/>
  <c r="M66" i="2" s="1"/>
  <c r="L67" i="2"/>
  <c r="L68" i="2"/>
  <c r="M68" i="2" s="1"/>
  <c r="L69" i="2"/>
  <c r="M69" i="2" s="1"/>
  <c r="L70" i="2"/>
  <c r="M70" i="2" s="1"/>
  <c r="L71" i="2"/>
  <c r="M71" i="2" s="1"/>
  <c r="L72" i="2"/>
  <c r="M72" i="2" s="1"/>
  <c r="L73" i="2"/>
  <c r="M73" i="2" s="1"/>
  <c r="L74" i="2"/>
  <c r="M74" i="2" s="1"/>
  <c r="L75" i="2"/>
  <c r="M75" i="2" s="1"/>
  <c r="L76" i="2"/>
  <c r="M76" i="2" s="1"/>
  <c r="L77" i="2"/>
  <c r="M77" i="2" s="1"/>
  <c r="L78" i="2"/>
  <c r="M78" i="2" s="1"/>
  <c r="L79" i="2"/>
  <c r="M79" i="2" s="1"/>
  <c r="L80" i="2"/>
  <c r="M80" i="2" s="1"/>
  <c r="A5" i="2"/>
  <c r="AI5" i="2"/>
  <c r="AK5" i="2"/>
  <c r="AL5" i="2"/>
  <c r="AM5" i="2"/>
  <c r="AN5" i="2"/>
  <c r="AO5" i="2"/>
  <c r="AQ5" i="2"/>
  <c r="AR5" i="2"/>
  <c r="AS5" i="2"/>
  <c r="AT5" i="2"/>
  <c r="AU5" i="2"/>
  <c r="AV5" i="2"/>
  <c r="AX5" i="2"/>
  <c r="AY5" i="2"/>
  <c r="AZ5" i="2"/>
  <c r="BB5" i="2"/>
  <c r="BC5" i="2"/>
  <c r="BD5" i="2"/>
  <c r="BE5" i="2"/>
  <c r="BF5" i="2"/>
  <c r="AI80" i="2" l="1"/>
  <c r="AK80" i="2"/>
  <c r="AL80" i="2"/>
  <c r="AM80" i="2"/>
  <c r="AN80" i="2"/>
  <c r="AO80" i="2"/>
  <c r="AQ80" i="2"/>
  <c r="AR80" i="2"/>
  <c r="AS80" i="2"/>
  <c r="AT80" i="2"/>
  <c r="AU80" i="2"/>
  <c r="AV80" i="2"/>
  <c r="AX80" i="2"/>
  <c r="AY80" i="2"/>
  <c r="AZ80" i="2"/>
  <c r="BB80" i="2"/>
  <c r="BC80" i="2"/>
  <c r="BD80" i="2"/>
  <c r="BE80" i="2"/>
  <c r="BF80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I79" i="2"/>
  <c r="AK79" i="2"/>
  <c r="AL79" i="2"/>
  <c r="AM79" i="2"/>
  <c r="AN79" i="2"/>
  <c r="AO79" i="2"/>
  <c r="AQ79" i="2"/>
  <c r="AR79" i="2"/>
  <c r="AS79" i="2"/>
  <c r="AT79" i="2"/>
  <c r="AU79" i="2"/>
  <c r="AV79" i="2"/>
  <c r="AX79" i="2"/>
  <c r="AY79" i="2"/>
  <c r="AZ79" i="2"/>
  <c r="BB79" i="2"/>
  <c r="BC79" i="2"/>
  <c r="BD79" i="2"/>
  <c r="BE79" i="2"/>
  <c r="BF79" i="2"/>
  <c r="BB78" i="2" l="1"/>
  <c r="BB77" i="2"/>
  <c r="BB76" i="2"/>
  <c r="BB75" i="2"/>
  <c r="BB74" i="2"/>
  <c r="BB73" i="2"/>
  <c r="BB72" i="2"/>
  <c r="BB71" i="2"/>
  <c r="BB70" i="2"/>
  <c r="BB69" i="2"/>
  <c r="BB68" i="2"/>
  <c r="BB67" i="2"/>
  <c r="BB66" i="2"/>
  <c r="BB65" i="2"/>
  <c r="BB64" i="2"/>
  <c r="BB63" i="2"/>
  <c r="BB62" i="2"/>
  <c r="BB61" i="2"/>
  <c r="BB60" i="2"/>
  <c r="BB59" i="2"/>
  <c r="BB58" i="2"/>
  <c r="BB57" i="2"/>
  <c r="BB56" i="2"/>
  <c r="BB55" i="2"/>
  <c r="BB54" i="2"/>
  <c r="BB53" i="2"/>
  <c r="BB52" i="2"/>
  <c r="BB51" i="2"/>
  <c r="BB50" i="2"/>
  <c r="BB49" i="2"/>
  <c r="BB48" i="2"/>
  <c r="BB47" i="2"/>
  <c r="BB46" i="2"/>
  <c r="BB45" i="2"/>
  <c r="BB44" i="2"/>
  <c r="BB43" i="2"/>
  <c r="BB42" i="2"/>
  <c r="BB41" i="2"/>
  <c r="BB40" i="2"/>
  <c r="BB39" i="2"/>
  <c r="BB38" i="2"/>
  <c r="BB37" i="2"/>
  <c r="BB36" i="2"/>
  <c r="BB35" i="2"/>
  <c r="BB34" i="2"/>
  <c r="BB33" i="2"/>
  <c r="BB32" i="2"/>
  <c r="BB31" i="2"/>
  <c r="BB30" i="2"/>
  <c r="BB29" i="2"/>
  <c r="BB28" i="2"/>
  <c r="BB27" i="2"/>
  <c r="BB26" i="2"/>
  <c r="BB25" i="2"/>
  <c r="BB24" i="2"/>
  <c r="BB23" i="2"/>
  <c r="BB22" i="2"/>
  <c r="BB21" i="2"/>
  <c r="BB20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6" i="2"/>
  <c r="AI78" i="2" l="1"/>
  <c r="AK78" i="2"/>
  <c r="AL78" i="2"/>
  <c r="AM78" i="2"/>
  <c r="AN78" i="2"/>
  <c r="AO78" i="2"/>
  <c r="AQ78" i="2"/>
  <c r="AR78" i="2"/>
  <c r="AS78" i="2"/>
  <c r="AT78" i="2"/>
  <c r="AU78" i="2"/>
  <c r="AV78" i="2"/>
  <c r="AX78" i="2"/>
  <c r="AY78" i="2"/>
  <c r="AZ78" i="2"/>
  <c r="BC78" i="2"/>
  <c r="BD78" i="2"/>
  <c r="BE78" i="2"/>
  <c r="BF78" i="2"/>
  <c r="AI77" i="2" l="1"/>
  <c r="AK77" i="2"/>
  <c r="AL77" i="2"/>
  <c r="AM77" i="2"/>
  <c r="AN77" i="2"/>
  <c r="AO77" i="2"/>
  <c r="AQ77" i="2"/>
  <c r="AR77" i="2"/>
  <c r="AS77" i="2"/>
  <c r="AT77" i="2"/>
  <c r="AU77" i="2"/>
  <c r="AV77" i="2"/>
  <c r="AX77" i="2"/>
  <c r="AY77" i="2"/>
  <c r="AZ77" i="2"/>
  <c r="BC77" i="2"/>
  <c r="BD77" i="2"/>
  <c r="BE77" i="2"/>
  <c r="BF77" i="2"/>
  <c r="AI76" i="2"/>
  <c r="AK76" i="2"/>
  <c r="AL76" i="2"/>
  <c r="AM76" i="2"/>
  <c r="AN76" i="2"/>
  <c r="AO76" i="2"/>
  <c r="AQ76" i="2"/>
  <c r="AR76" i="2"/>
  <c r="AS76" i="2"/>
  <c r="AT76" i="2"/>
  <c r="AU76" i="2"/>
  <c r="AV76" i="2"/>
  <c r="AX76" i="2"/>
  <c r="AY76" i="2"/>
  <c r="AZ76" i="2"/>
  <c r="BC76" i="2"/>
  <c r="BD76" i="2"/>
  <c r="BE76" i="2"/>
  <c r="BF76" i="2"/>
  <c r="AK75" i="2"/>
  <c r="AI75" i="2"/>
  <c r="AK6" i="2"/>
  <c r="AL6" i="2"/>
  <c r="AM6" i="2"/>
  <c r="AN6" i="2"/>
  <c r="AO6" i="2"/>
  <c r="AQ6" i="2"/>
  <c r="AR6" i="2"/>
  <c r="AS6" i="2"/>
  <c r="AT6" i="2"/>
  <c r="AU6" i="2"/>
  <c r="AV6" i="2"/>
  <c r="AX6" i="2"/>
  <c r="AY6" i="2"/>
  <c r="AZ6" i="2"/>
  <c r="BC6" i="2"/>
  <c r="BD6" i="2"/>
  <c r="BE6" i="2"/>
  <c r="BF6" i="2"/>
  <c r="AK7" i="2"/>
  <c r="AL7" i="2"/>
  <c r="AM7" i="2"/>
  <c r="AN7" i="2"/>
  <c r="AO7" i="2"/>
  <c r="AQ7" i="2"/>
  <c r="AR7" i="2"/>
  <c r="AS7" i="2"/>
  <c r="AT7" i="2"/>
  <c r="AU7" i="2"/>
  <c r="AV7" i="2"/>
  <c r="AX7" i="2"/>
  <c r="AY7" i="2"/>
  <c r="AZ7" i="2"/>
  <c r="BC7" i="2"/>
  <c r="BD7" i="2"/>
  <c r="BE7" i="2"/>
  <c r="BF7" i="2"/>
  <c r="AK8" i="2"/>
  <c r="AL8" i="2"/>
  <c r="AM8" i="2"/>
  <c r="AN8" i="2"/>
  <c r="AO8" i="2"/>
  <c r="AQ8" i="2"/>
  <c r="AR8" i="2"/>
  <c r="AS8" i="2"/>
  <c r="AT8" i="2"/>
  <c r="AU8" i="2"/>
  <c r="AV8" i="2"/>
  <c r="AX8" i="2"/>
  <c r="AY8" i="2"/>
  <c r="AZ8" i="2"/>
  <c r="BC8" i="2"/>
  <c r="BD8" i="2"/>
  <c r="BE8" i="2"/>
  <c r="BF8" i="2"/>
  <c r="AK9" i="2"/>
  <c r="AL9" i="2"/>
  <c r="AM9" i="2"/>
  <c r="AN9" i="2"/>
  <c r="AO9" i="2"/>
  <c r="AQ9" i="2"/>
  <c r="AR9" i="2"/>
  <c r="AS9" i="2"/>
  <c r="AT9" i="2"/>
  <c r="AU9" i="2"/>
  <c r="AV9" i="2"/>
  <c r="AX9" i="2"/>
  <c r="AY9" i="2"/>
  <c r="AZ9" i="2"/>
  <c r="BC9" i="2"/>
  <c r="BD9" i="2"/>
  <c r="BE9" i="2"/>
  <c r="BF9" i="2"/>
  <c r="AK10" i="2"/>
  <c r="AL10" i="2"/>
  <c r="AM10" i="2"/>
  <c r="AN10" i="2"/>
  <c r="AO10" i="2"/>
  <c r="AQ10" i="2"/>
  <c r="AR10" i="2"/>
  <c r="AS10" i="2"/>
  <c r="AT10" i="2"/>
  <c r="AU10" i="2"/>
  <c r="AV10" i="2"/>
  <c r="AX10" i="2"/>
  <c r="AY10" i="2"/>
  <c r="AZ10" i="2"/>
  <c r="BC10" i="2"/>
  <c r="BD10" i="2"/>
  <c r="BE10" i="2"/>
  <c r="BF10" i="2"/>
  <c r="AK11" i="2"/>
  <c r="AL11" i="2"/>
  <c r="AM11" i="2"/>
  <c r="AN11" i="2"/>
  <c r="AO11" i="2"/>
  <c r="AQ11" i="2"/>
  <c r="AR11" i="2"/>
  <c r="AS11" i="2"/>
  <c r="AT11" i="2"/>
  <c r="AU11" i="2"/>
  <c r="AV11" i="2"/>
  <c r="AX11" i="2"/>
  <c r="AY11" i="2"/>
  <c r="AZ11" i="2"/>
  <c r="BC11" i="2"/>
  <c r="BD11" i="2"/>
  <c r="BE11" i="2"/>
  <c r="BF11" i="2"/>
  <c r="AK12" i="2"/>
  <c r="AL12" i="2"/>
  <c r="AM12" i="2"/>
  <c r="AN12" i="2"/>
  <c r="AO12" i="2"/>
  <c r="AQ12" i="2"/>
  <c r="AR12" i="2"/>
  <c r="AS12" i="2"/>
  <c r="AT12" i="2"/>
  <c r="AU12" i="2"/>
  <c r="AV12" i="2"/>
  <c r="AX12" i="2"/>
  <c r="AY12" i="2"/>
  <c r="AZ12" i="2"/>
  <c r="BC12" i="2"/>
  <c r="BD12" i="2"/>
  <c r="BE12" i="2"/>
  <c r="BF12" i="2"/>
  <c r="AK13" i="2"/>
  <c r="AL13" i="2"/>
  <c r="AM13" i="2"/>
  <c r="AN13" i="2"/>
  <c r="AO13" i="2"/>
  <c r="AQ13" i="2"/>
  <c r="AR13" i="2"/>
  <c r="AS13" i="2"/>
  <c r="AT13" i="2"/>
  <c r="AU13" i="2"/>
  <c r="AV13" i="2"/>
  <c r="AX13" i="2"/>
  <c r="AY13" i="2"/>
  <c r="AZ13" i="2"/>
  <c r="BC13" i="2"/>
  <c r="BD13" i="2"/>
  <c r="BE13" i="2"/>
  <c r="BF13" i="2"/>
  <c r="AK14" i="2"/>
  <c r="AL14" i="2"/>
  <c r="AM14" i="2"/>
  <c r="AN14" i="2"/>
  <c r="AO14" i="2"/>
  <c r="AQ14" i="2"/>
  <c r="AR14" i="2"/>
  <c r="AS14" i="2"/>
  <c r="AT14" i="2"/>
  <c r="AU14" i="2"/>
  <c r="AV14" i="2"/>
  <c r="AX14" i="2"/>
  <c r="AY14" i="2"/>
  <c r="AZ14" i="2"/>
  <c r="BC14" i="2"/>
  <c r="BD14" i="2"/>
  <c r="BE14" i="2"/>
  <c r="BF14" i="2"/>
  <c r="AK15" i="2"/>
  <c r="AL15" i="2"/>
  <c r="AM15" i="2"/>
  <c r="AN15" i="2"/>
  <c r="AO15" i="2"/>
  <c r="AQ15" i="2"/>
  <c r="AR15" i="2"/>
  <c r="AS15" i="2"/>
  <c r="AT15" i="2"/>
  <c r="AU15" i="2"/>
  <c r="AV15" i="2"/>
  <c r="AX15" i="2"/>
  <c r="AY15" i="2"/>
  <c r="AZ15" i="2"/>
  <c r="BC15" i="2"/>
  <c r="BD15" i="2"/>
  <c r="BE15" i="2"/>
  <c r="BF15" i="2"/>
  <c r="AK16" i="2"/>
  <c r="AL16" i="2"/>
  <c r="AM16" i="2"/>
  <c r="AN16" i="2"/>
  <c r="AO16" i="2"/>
  <c r="AQ16" i="2"/>
  <c r="AR16" i="2"/>
  <c r="AS16" i="2"/>
  <c r="AT16" i="2"/>
  <c r="AU16" i="2"/>
  <c r="AV16" i="2"/>
  <c r="AX16" i="2"/>
  <c r="AY16" i="2"/>
  <c r="AZ16" i="2"/>
  <c r="BC16" i="2"/>
  <c r="BD16" i="2"/>
  <c r="BE16" i="2"/>
  <c r="BF16" i="2"/>
  <c r="AK17" i="2"/>
  <c r="AL17" i="2"/>
  <c r="AM17" i="2"/>
  <c r="AN17" i="2"/>
  <c r="AO17" i="2"/>
  <c r="AQ17" i="2"/>
  <c r="AR17" i="2"/>
  <c r="AS17" i="2"/>
  <c r="AT17" i="2"/>
  <c r="AU17" i="2"/>
  <c r="AV17" i="2"/>
  <c r="AX17" i="2"/>
  <c r="AY17" i="2"/>
  <c r="AZ17" i="2"/>
  <c r="BC17" i="2"/>
  <c r="BD17" i="2"/>
  <c r="BE17" i="2"/>
  <c r="BF17" i="2"/>
  <c r="AK18" i="2"/>
  <c r="AL18" i="2"/>
  <c r="AM18" i="2"/>
  <c r="AN18" i="2"/>
  <c r="AO18" i="2"/>
  <c r="AQ18" i="2"/>
  <c r="AR18" i="2"/>
  <c r="AS18" i="2"/>
  <c r="AT18" i="2"/>
  <c r="AU18" i="2"/>
  <c r="AV18" i="2"/>
  <c r="AX18" i="2"/>
  <c r="AY18" i="2"/>
  <c r="AZ18" i="2"/>
  <c r="BC18" i="2"/>
  <c r="BD18" i="2"/>
  <c r="BE18" i="2"/>
  <c r="BF18" i="2"/>
  <c r="AK19" i="2"/>
  <c r="AL19" i="2"/>
  <c r="AM19" i="2"/>
  <c r="AN19" i="2"/>
  <c r="AO19" i="2"/>
  <c r="AQ19" i="2"/>
  <c r="AR19" i="2"/>
  <c r="AS19" i="2"/>
  <c r="AT19" i="2"/>
  <c r="AU19" i="2"/>
  <c r="AV19" i="2"/>
  <c r="AX19" i="2"/>
  <c r="AY19" i="2"/>
  <c r="AZ19" i="2"/>
  <c r="BC19" i="2"/>
  <c r="BD19" i="2"/>
  <c r="BE19" i="2"/>
  <c r="BF19" i="2"/>
  <c r="AK20" i="2"/>
  <c r="AL20" i="2"/>
  <c r="AM20" i="2"/>
  <c r="AN20" i="2"/>
  <c r="AO20" i="2"/>
  <c r="AQ20" i="2"/>
  <c r="AR20" i="2"/>
  <c r="AS20" i="2"/>
  <c r="AT20" i="2"/>
  <c r="AU20" i="2"/>
  <c r="AV20" i="2"/>
  <c r="AX20" i="2"/>
  <c r="AY20" i="2"/>
  <c r="AZ20" i="2"/>
  <c r="BC20" i="2"/>
  <c r="BD20" i="2"/>
  <c r="BE20" i="2"/>
  <c r="BF20" i="2"/>
  <c r="AK21" i="2"/>
  <c r="AL21" i="2"/>
  <c r="AM21" i="2"/>
  <c r="AN21" i="2"/>
  <c r="AO21" i="2"/>
  <c r="AQ21" i="2"/>
  <c r="AR21" i="2"/>
  <c r="AS21" i="2"/>
  <c r="AT21" i="2"/>
  <c r="AU21" i="2"/>
  <c r="AV21" i="2"/>
  <c r="AX21" i="2"/>
  <c r="AY21" i="2"/>
  <c r="AZ21" i="2"/>
  <c r="BC21" i="2"/>
  <c r="BD21" i="2"/>
  <c r="BE21" i="2"/>
  <c r="BF21" i="2"/>
  <c r="AK22" i="2"/>
  <c r="AL22" i="2"/>
  <c r="AM22" i="2"/>
  <c r="AN22" i="2"/>
  <c r="AO22" i="2"/>
  <c r="AQ22" i="2"/>
  <c r="AR22" i="2"/>
  <c r="AS22" i="2"/>
  <c r="AT22" i="2"/>
  <c r="AU22" i="2"/>
  <c r="AV22" i="2"/>
  <c r="AX22" i="2"/>
  <c r="AY22" i="2"/>
  <c r="AZ22" i="2"/>
  <c r="BC22" i="2"/>
  <c r="BD22" i="2"/>
  <c r="BE22" i="2"/>
  <c r="BF22" i="2"/>
  <c r="AK23" i="2"/>
  <c r="AL23" i="2"/>
  <c r="AM23" i="2"/>
  <c r="AN23" i="2"/>
  <c r="AO23" i="2"/>
  <c r="AQ23" i="2"/>
  <c r="AR23" i="2"/>
  <c r="AS23" i="2"/>
  <c r="AT23" i="2"/>
  <c r="AU23" i="2"/>
  <c r="AV23" i="2"/>
  <c r="AX23" i="2"/>
  <c r="AY23" i="2"/>
  <c r="AZ23" i="2"/>
  <c r="BC23" i="2"/>
  <c r="BD23" i="2"/>
  <c r="BE23" i="2"/>
  <c r="BF23" i="2"/>
  <c r="AK24" i="2"/>
  <c r="AL24" i="2"/>
  <c r="AM24" i="2"/>
  <c r="AN24" i="2"/>
  <c r="AO24" i="2"/>
  <c r="AQ24" i="2"/>
  <c r="AR24" i="2"/>
  <c r="AS24" i="2"/>
  <c r="AT24" i="2"/>
  <c r="AU24" i="2"/>
  <c r="AV24" i="2"/>
  <c r="AX24" i="2"/>
  <c r="AY24" i="2"/>
  <c r="AZ24" i="2"/>
  <c r="BC24" i="2"/>
  <c r="BD24" i="2"/>
  <c r="BE24" i="2"/>
  <c r="BF24" i="2"/>
  <c r="AK25" i="2"/>
  <c r="AL25" i="2"/>
  <c r="AM25" i="2"/>
  <c r="AN25" i="2"/>
  <c r="AO25" i="2"/>
  <c r="AQ25" i="2"/>
  <c r="AR25" i="2"/>
  <c r="AS25" i="2"/>
  <c r="AT25" i="2"/>
  <c r="AU25" i="2"/>
  <c r="AV25" i="2"/>
  <c r="AX25" i="2"/>
  <c r="AY25" i="2"/>
  <c r="AZ25" i="2"/>
  <c r="BC25" i="2"/>
  <c r="BD25" i="2"/>
  <c r="BE25" i="2"/>
  <c r="BF25" i="2"/>
  <c r="AK26" i="2"/>
  <c r="AL26" i="2"/>
  <c r="AM26" i="2"/>
  <c r="AN26" i="2"/>
  <c r="AO26" i="2"/>
  <c r="AQ26" i="2"/>
  <c r="AR26" i="2"/>
  <c r="AS26" i="2"/>
  <c r="AT26" i="2"/>
  <c r="AU26" i="2"/>
  <c r="AV26" i="2"/>
  <c r="AX26" i="2"/>
  <c r="AY26" i="2"/>
  <c r="AZ26" i="2"/>
  <c r="BC26" i="2"/>
  <c r="BD26" i="2"/>
  <c r="BE26" i="2"/>
  <c r="BF26" i="2"/>
  <c r="AK27" i="2"/>
  <c r="AL27" i="2"/>
  <c r="AM27" i="2"/>
  <c r="AN27" i="2"/>
  <c r="AO27" i="2"/>
  <c r="AQ27" i="2"/>
  <c r="AR27" i="2"/>
  <c r="AS27" i="2"/>
  <c r="AT27" i="2"/>
  <c r="AU27" i="2"/>
  <c r="AV27" i="2"/>
  <c r="AX27" i="2"/>
  <c r="AY27" i="2"/>
  <c r="AZ27" i="2"/>
  <c r="BC27" i="2"/>
  <c r="BD27" i="2"/>
  <c r="BE27" i="2"/>
  <c r="BF27" i="2"/>
  <c r="AK28" i="2"/>
  <c r="AL28" i="2"/>
  <c r="AM28" i="2"/>
  <c r="AN28" i="2"/>
  <c r="AO28" i="2"/>
  <c r="AQ28" i="2"/>
  <c r="AR28" i="2"/>
  <c r="AS28" i="2"/>
  <c r="AT28" i="2"/>
  <c r="AU28" i="2"/>
  <c r="AV28" i="2"/>
  <c r="AX28" i="2"/>
  <c r="AY28" i="2"/>
  <c r="AZ28" i="2"/>
  <c r="BC28" i="2"/>
  <c r="BD28" i="2"/>
  <c r="BE28" i="2"/>
  <c r="BF28" i="2"/>
  <c r="AK29" i="2"/>
  <c r="AL29" i="2"/>
  <c r="AM29" i="2"/>
  <c r="AN29" i="2"/>
  <c r="AO29" i="2"/>
  <c r="AQ29" i="2"/>
  <c r="AR29" i="2"/>
  <c r="AS29" i="2"/>
  <c r="AT29" i="2"/>
  <c r="AU29" i="2"/>
  <c r="AV29" i="2"/>
  <c r="AX29" i="2"/>
  <c r="AY29" i="2"/>
  <c r="AZ29" i="2"/>
  <c r="BC29" i="2"/>
  <c r="BD29" i="2"/>
  <c r="BE29" i="2"/>
  <c r="BF29" i="2"/>
  <c r="AK30" i="2"/>
  <c r="AL30" i="2"/>
  <c r="AM30" i="2"/>
  <c r="AN30" i="2"/>
  <c r="AO30" i="2"/>
  <c r="AQ30" i="2"/>
  <c r="AR30" i="2"/>
  <c r="AS30" i="2"/>
  <c r="AT30" i="2"/>
  <c r="AU30" i="2"/>
  <c r="AV30" i="2"/>
  <c r="AX30" i="2"/>
  <c r="AY30" i="2"/>
  <c r="AZ30" i="2"/>
  <c r="BC30" i="2"/>
  <c r="BD30" i="2"/>
  <c r="BE30" i="2"/>
  <c r="BF30" i="2"/>
  <c r="AK31" i="2"/>
  <c r="AL31" i="2"/>
  <c r="AM31" i="2"/>
  <c r="AN31" i="2"/>
  <c r="AO31" i="2"/>
  <c r="AQ31" i="2"/>
  <c r="AR31" i="2"/>
  <c r="AS31" i="2"/>
  <c r="AT31" i="2"/>
  <c r="AU31" i="2"/>
  <c r="AV31" i="2"/>
  <c r="AX31" i="2"/>
  <c r="AY31" i="2"/>
  <c r="AZ31" i="2"/>
  <c r="BC31" i="2"/>
  <c r="BD31" i="2"/>
  <c r="BE31" i="2"/>
  <c r="BF31" i="2"/>
  <c r="AK32" i="2"/>
  <c r="AL32" i="2"/>
  <c r="AM32" i="2"/>
  <c r="AN32" i="2"/>
  <c r="AO32" i="2"/>
  <c r="AQ32" i="2"/>
  <c r="AR32" i="2"/>
  <c r="AS32" i="2"/>
  <c r="AT32" i="2"/>
  <c r="AU32" i="2"/>
  <c r="AV32" i="2"/>
  <c r="AX32" i="2"/>
  <c r="AY32" i="2"/>
  <c r="AZ32" i="2"/>
  <c r="BC32" i="2"/>
  <c r="BD32" i="2"/>
  <c r="BE32" i="2"/>
  <c r="BF32" i="2"/>
  <c r="AK33" i="2"/>
  <c r="AL33" i="2"/>
  <c r="AM33" i="2"/>
  <c r="AN33" i="2"/>
  <c r="AO33" i="2"/>
  <c r="AQ33" i="2"/>
  <c r="AR33" i="2"/>
  <c r="AS33" i="2"/>
  <c r="AT33" i="2"/>
  <c r="AU33" i="2"/>
  <c r="AV33" i="2"/>
  <c r="AX33" i="2"/>
  <c r="AY33" i="2"/>
  <c r="AZ33" i="2"/>
  <c r="BC33" i="2"/>
  <c r="BD33" i="2"/>
  <c r="BE33" i="2"/>
  <c r="BF33" i="2"/>
  <c r="AK34" i="2"/>
  <c r="AL34" i="2"/>
  <c r="AM34" i="2"/>
  <c r="AN34" i="2"/>
  <c r="AO34" i="2"/>
  <c r="AQ34" i="2"/>
  <c r="AR34" i="2"/>
  <c r="AS34" i="2"/>
  <c r="AT34" i="2"/>
  <c r="AU34" i="2"/>
  <c r="AV34" i="2"/>
  <c r="AX34" i="2"/>
  <c r="AY34" i="2"/>
  <c r="AZ34" i="2"/>
  <c r="BC34" i="2"/>
  <c r="BD34" i="2"/>
  <c r="BE34" i="2"/>
  <c r="BF34" i="2"/>
  <c r="AK35" i="2"/>
  <c r="AL35" i="2"/>
  <c r="AM35" i="2"/>
  <c r="AN35" i="2"/>
  <c r="AO35" i="2"/>
  <c r="AQ35" i="2"/>
  <c r="AR35" i="2"/>
  <c r="AS35" i="2"/>
  <c r="AT35" i="2"/>
  <c r="AU35" i="2"/>
  <c r="AV35" i="2"/>
  <c r="AX35" i="2"/>
  <c r="AY35" i="2"/>
  <c r="AZ35" i="2"/>
  <c r="BC35" i="2"/>
  <c r="BD35" i="2"/>
  <c r="BE35" i="2"/>
  <c r="BF35" i="2"/>
  <c r="AK36" i="2"/>
  <c r="AL36" i="2"/>
  <c r="AM36" i="2"/>
  <c r="AN36" i="2"/>
  <c r="AO36" i="2"/>
  <c r="AQ36" i="2"/>
  <c r="AR36" i="2"/>
  <c r="AS36" i="2"/>
  <c r="AT36" i="2"/>
  <c r="AU36" i="2"/>
  <c r="AV36" i="2"/>
  <c r="AX36" i="2"/>
  <c r="AY36" i="2"/>
  <c r="AZ36" i="2"/>
  <c r="BC36" i="2"/>
  <c r="BD36" i="2"/>
  <c r="BE36" i="2"/>
  <c r="BF36" i="2"/>
  <c r="AK37" i="2"/>
  <c r="AL37" i="2"/>
  <c r="AM37" i="2"/>
  <c r="AN37" i="2"/>
  <c r="AO37" i="2"/>
  <c r="AQ37" i="2"/>
  <c r="AR37" i="2"/>
  <c r="AS37" i="2"/>
  <c r="AT37" i="2"/>
  <c r="AU37" i="2"/>
  <c r="AV37" i="2"/>
  <c r="AX37" i="2"/>
  <c r="AY37" i="2"/>
  <c r="AZ37" i="2"/>
  <c r="BC37" i="2"/>
  <c r="BD37" i="2"/>
  <c r="BE37" i="2"/>
  <c r="BF37" i="2"/>
  <c r="AK38" i="2"/>
  <c r="AL38" i="2"/>
  <c r="AM38" i="2"/>
  <c r="AN38" i="2"/>
  <c r="AO38" i="2"/>
  <c r="AQ38" i="2"/>
  <c r="AR38" i="2"/>
  <c r="AS38" i="2"/>
  <c r="AT38" i="2"/>
  <c r="AU38" i="2"/>
  <c r="AV38" i="2"/>
  <c r="AX38" i="2"/>
  <c r="AY38" i="2"/>
  <c r="AZ38" i="2"/>
  <c r="BC38" i="2"/>
  <c r="BD38" i="2"/>
  <c r="BE38" i="2"/>
  <c r="BF38" i="2"/>
  <c r="AK39" i="2"/>
  <c r="AL39" i="2"/>
  <c r="AM39" i="2"/>
  <c r="AN39" i="2"/>
  <c r="AO39" i="2"/>
  <c r="AQ39" i="2"/>
  <c r="AR39" i="2"/>
  <c r="AS39" i="2"/>
  <c r="AT39" i="2"/>
  <c r="AU39" i="2"/>
  <c r="AV39" i="2"/>
  <c r="AX39" i="2"/>
  <c r="AY39" i="2"/>
  <c r="AZ39" i="2"/>
  <c r="BC39" i="2"/>
  <c r="BD39" i="2"/>
  <c r="BE39" i="2"/>
  <c r="BF39" i="2"/>
  <c r="AK40" i="2"/>
  <c r="AL40" i="2"/>
  <c r="AM40" i="2"/>
  <c r="AN40" i="2"/>
  <c r="AO40" i="2"/>
  <c r="AQ40" i="2"/>
  <c r="AR40" i="2"/>
  <c r="AS40" i="2"/>
  <c r="AT40" i="2"/>
  <c r="AU40" i="2"/>
  <c r="AV40" i="2"/>
  <c r="AX40" i="2"/>
  <c r="AY40" i="2"/>
  <c r="AZ40" i="2"/>
  <c r="BC40" i="2"/>
  <c r="BD40" i="2"/>
  <c r="BE40" i="2"/>
  <c r="BF40" i="2"/>
  <c r="AK41" i="2"/>
  <c r="AL41" i="2"/>
  <c r="AM41" i="2"/>
  <c r="AN41" i="2"/>
  <c r="AO41" i="2"/>
  <c r="AQ41" i="2"/>
  <c r="AR41" i="2"/>
  <c r="AS41" i="2"/>
  <c r="AT41" i="2"/>
  <c r="AU41" i="2"/>
  <c r="AV41" i="2"/>
  <c r="AX41" i="2"/>
  <c r="AY41" i="2"/>
  <c r="AZ41" i="2"/>
  <c r="BC41" i="2"/>
  <c r="BD41" i="2"/>
  <c r="BE41" i="2"/>
  <c r="BF41" i="2"/>
  <c r="AK42" i="2"/>
  <c r="AL42" i="2"/>
  <c r="AM42" i="2"/>
  <c r="AN42" i="2"/>
  <c r="AO42" i="2"/>
  <c r="AQ42" i="2"/>
  <c r="AR42" i="2"/>
  <c r="AS42" i="2"/>
  <c r="AT42" i="2"/>
  <c r="AU42" i="2"/>
  <c r="AV42" i="2"/>
  <c r="AX42" i="2"/>
  <c r="AY42" i="2"/>
  <c r="AZ42" i="2"/>
  <c r="BC42" i="2"/>
  <c r="BD42" i="2"/>
  <c r="BE42" i="2"/>
  <c r="BF42" i="2"/>
  <c r="AK43" i="2"/>
  <c r="AL43" i="2"/>
  <c r="AM43" i="2"/>
  <c r="AN43" i="2"/>
  <c r="AO43" i="2"/>
  <c r="AQ43" i="2"/>
  <c r="AR43" i="2"/>
  <c r="AS43" i="2"/>
  <c r="AT43" i="2"/>
  <c r="AU43" i="2"/>
  <c r="AV43" i="2"/>
  <c r="AX43" i="2"/>
  <c r="AY43" i="2"/>
  <c r="AZ43" i="2"/>
  <c r="BC43" i="2"/>
  <c r="BD43" i="2"/>
  <c r="BE43" i="2"/>
  <c r="BF43" i="2"/>
  <c r="AK44" i="2"/>
  <c r="AL44" i="2"/>
  <c r="AM44" i="2"/>
  <c r="AN44" i="2"/>
  <c r="AO44" i="2"/>
  <c r="AQ44" i="2"/>
  <c r="AR44" i="2"/>
  <c r="AS44" i="2"/>
  <c r="AT44" i="2"/>
  <c r="AU44" i="2"/>
  <c r="AV44" i="2"/>
  <c r="AX44" i="2"/>
  <c r="AY44" i="2"/>
  <c r="AZ44" i="2"/>
  <c r="BC44" i="2"/>
  <c r="BD44" i="2"/>
  <c r="BE44" i="2"/>
  <c r="BF44" i="2"/>
  <c r="AK45" i="2"/>
  <c r="AL45" i="2"/>
  <c r="AM45" i="2"/>
  <c r="AN45" i="2"/>
  <c r="AO45" i="2"/>
  <c r="AQ45" i="2"/>
  <c r="AR45" i="2"/>
  <c r="AS45" i="2"/>
  <c r="AT45" i="2"/>
  <c r="AU45" i="2"/>
  <c r="AV45" i="2"/>
  <c r="AX45" i="2"/>
  <c r="AY45" i="2"/>
  <c r="AZ45" i="2"/>
  <c r="BC45" i="2"/>
  <c r="BD45" i="2"/>
  <c r="BE45" i="2"/>
  <c r="BF45" i="2"/>
  <c r="AK46" i="2"/>
  <c r="AL46" i="2"/>
  <c r="AM46" i="2"/>
  <c r="AN46" i="2"/>
  <c r="AO46" i="2"/>
  <c r="AQ46" i="2"/>
  <c r="AR46" i="2"/>
  <c r="AS46" i="2"/>
  <c r="AT46" i="2"/>
  <c r="AU46" i="2"/>
  <c r="AV46" i="2"/>
  <c r="AX46" i="2"/>
  <c r="AY46" i="2"/>
  <c r="AZ46" i="2"/>
  <c r="BC46" i="2"/>
  <c r="BD46" i="2"/>
  <c r="BE46" i="2"/>
  <c r="BF46" i="2"/>
  <c r="AK47" i="2"/>
  <c r="AL47" i="2"/>
  <c r="AM47" i="2"/>
  <c r="AN47" i="2"/>
  <c r="AO47" i="2"/>
  <c r="AQ47" i="2"/>
  <c r="AR47" i="2"/>
  <c r="AS47" i="2"/>
  <c r="AT47" i="2"/>
  <c r="AU47" i="2"/>
  <c r="AV47" i="2"/>
  <c r="AX47" i="2"/>
  <c r="AY47" i="2"/>
  <c r="AZ47" i="2"/>
  <c r="BC47" i="2"/>
  <c r="BD47" i="2"/>
  <c r="BE47" i="2"/>
  <c r="BF47" i="2"/>
  <c r="AK48" i="2"/>
  <c r="AL48" i="2"/>
  <c r="AM48" i="2"/>
  <c r="AN48" i="2"/>
  <c r="AO48" i="2"/>
  <c r="AQ48" i="2"/>
  <c r="AR48" i="2"/>
  <c r="AS48" i="2"/>
  <c r="AT48" i="2"/>
  <c r="AU48" i="2"/>
  <c r="AV48" i="2"/>
  <c r="AX48" i="2"/>
  <c r="AY48" i="2"/>
  <c r="AZ48" i="2"/>
  <c r="BC48" i="2"/>
  <c r="BD48" i="2"/>
  <c r="BE48" i="2"/>
  <c r="BF48" i="2"/>
  <c r="AK49" i="2"/>
  <c r="AL49" i="2"/>
  <c r="AM49" i="2"/>
  <c r="AN49" i="2"/>
  <c r="AO49" i="2"/>
  <c r="AQ49" i="2"/>
  <c r="AR49" i="2"/>
  <c r="AS49" i="2"/>
  <c r="AT49" i="2"/>
  <c r="AU49" i="2"/>
  <c r="AV49" i="2"/>
  <c r="AX49" i="2"/>
  <c r="AY49" i="2"/>
  <c r="AZ49" i="2"/>
  <c r="BC49" i="2"/>
  <c r="BD49" i="2"/>
  <c r="BE49" i="2"/>
  <c r="BF49" i="2"/>
  <c r="AK50" i="2"/>
  <c r="AL50" i="2"/>
  <c r="AM50" i="2"/>
  <c r="AN50" i="2"/>
  <c r="AO50" i="2"/>
  <c r="AQ50" i="2"/>
  <c r="AR50" i="2"/>
  <c r="AS50" i="2"/>
  <c r="AT50" i="2"/>
  <c r="AU50" i="2"/>
  <c r="AV50" i="2"/>
  <c r="AX50" i="2"/>
  <c r="AY50" i="2"/>
  <c r="AZ50" i="2"/>
  <c r="BC50" i="2"/>
  <c r="BD50" i="2"/>
  <c r="BE50" i="2"/>
  <c r="BF50" i="2"/>
  <c r="AK51" i="2"/>
  <c r="AL51" i="2"/>
  <c r="AM51" i="2"/>
  <c r="AN51" i="2"/>
  <c r="AO51" i="2"/>
  <c r="AQ51" i="2"/>
  <c r="AR51" i="2"/>
  <c r="AS51" i="2"/>
  <c r="AT51" i="2"/>
  <c r="AU51" i="2"/>
  <c r="AV51" i="2"/>
  <c r="AX51" i="2"/>
  <c r="AY51" i="2"/>
  <c r="AZ51" i="2"/>
  <c r="BC51" i="2"/>
  <c r="BD51" i="2"/>
  <c r="BE51" i="2"/>
  <c r="BF51" i="2"/>
  <c r="AK52" i="2"/>
  <c r="AL52" i="2"/>
  <c r="AM52" i="2"/>
  <c r="AN52" i="2"/>
  <c r="AO52" i="2"/>
  <c r="AQ52" i="2"/>
  <c r="AR52" i="2"/>
  <c r="AS52" i="2"/>
  <c r="AT52" i="2"/>
  <c r="AU52" i="2"/>
  <c r="AV52" i="2"/>
  <c r="AX52" i="2"/>
  <c r="AY52" i="2"/>
  <c r="AZ52" i="2"/>
  <c r="BC52" i="2"/>
  <c r="BD52" i="2"/>
  <c r="BE52" i="2"/>
  <c r="BF52" i="2"/>
  <c r="AK53" i="2"/>
  <c r="AL53" i="2"/>
  <c r="AM53" i="2"/>
  <c r="AN53" i="2"/>
  <c r="AO53" i="2"/>
  <c r="AQ53" i="2"/>
  <c r="AR53" i="2"/>
  <c r="AS53" i="2"/>
  <c r="AT53" i="2"/>
  <c r="AU53" i="2"/>
  <c r="AV53" i="2"/>
  <c r="AX53" i="2"/>
  <c r="AY53" i="2"/>
  <c r="AZ53" i="2"/>
  <c r="BC53" i="2"/>
  <c r="BD53" i="2"/>
  <c r="BE53" i="2"/>
  <c r="BF53" i="2"/>
  <c r="AK54" i="2"/>
  <c r="AL54" i="2"/>
  <c r="AM54" i="2"/>
  <c r="AN54" i="2"/>
  <c r="AO54" i="2"/>
  <c r="AQ54" i="2"/>
  <c r="AR54" i="2"/>
  <c r="AS54" i="2"/>
  <c r="AT54" i="2"/>
  <c r="AU54" i="2"/>
  <c r="AV54" i="2"/>
  <c r="AX54" i="2"/>
  <c r="AY54" i="2"/>
  <c r="AZ54" i="2"/>
  <c r="BC54" i="2"/>
  <c r="BD54" i="2"/>
  <c r="BE54" i="2"/>
  <c r="BF54" i="2"/>
  <c r="AK55" i="2"/>
  <c r="AL55" i="2"/>
  <c r="AM55" i="2"/>
  <c r="AN55" i="2"/>
  <c r="AO55" i="2"/>
  <c r="AQ55" i="2"/>
  <c r="AR55" i="2"/>
  <c r="AS55" i="2"/>
  <c r="AT55" i="2"/>
  <c r="AU55" i="2"/>
  <c r="AV55" i="2"/>
  <c r="AX55" i="2"/>
  <c r="AY55" i="2"/>
  <c r="AZ55" i="2"/>
  <c r="BC55" i="2"/>
  <c r="BD55" i="2"/>
  <c r="BE55" i="2"/>
  <c r="BF55" i="2"/>
  <c r="AK56" i="2"/>
  <c r="AL56" i="2"/>
  <c r="AM56" i="2"/>
  <c r="AN56" i="2"/>
  <c r="AO56" i="2"/>
  <c r="AQ56" i="2"/>
  <c r="AR56" i="2"/>
  <c r="AS56" i="2"/>
  <c r="AT56" i="2"/>
  <c r="AU56" i="2"/>
  <c r="AV56" i="2"/>
  <c r="AX56" i="2"/>
  <c r="AY56" i="2"/>
  <c r="AZ56" i="2"/>
  <c r="BC56" i="2"/>
  <c r="BD56" i="2"/>
  <c r="BE56" i="2"/>
  <c r="BF56" i="2"/>
  <c r="AK57" i="2"/>
  <c r="AL57" i="2"/>
  <c r="AM57" i="2"/>
  <c r="AN57" i="2"/>
  <c r="AO57" i="2"/>
  <c r="AQ57" i="2"/>
  <c r="AR57" i="2"/>
  <c r="AS57" i="2"/>
  <c r="AT57" i="2"/>
  <c r="AU57" i="2"/>
  <c r="AV57" i="2"/>
  <c r="AX57" i="2"/>
  <c r="AY57" i="2"/>
  <c r="AZ57" i="2"/>
  <c r="BC57" i="2"/>
  <c r="BD57" i="2"/>
  <c r="BE57" i="2"/>
  <c r="BF57" i="2"/>
  <c r="AK58" i="2"/>
  <c r="AL58" i="2"/>
  <c r="AM58" i="2"/>
  <c r="AN58" i="2"/>
  <c r="AO58" i="2"/>
  <c r="AQ58" i="2"/>
  <c r="AR58" i="2"/>
  <c r="AS58" i="2"/>
  <c r="AT58" i="2"/>
  <c r="AU58" i="2"/>
  <c r="AV58" i="2"/>
  <c r="AX58" i="2"/>
  <c r="AY58" i="2"/>
  <c r="AZ58" i="2"/>
  <c r="BC58" i="2"/>
  <c r="BD58" i="2"/>
  <c r="BE58" i="2"/>
  <c r="BF58" i="2"/>
  <c r="AK59" i="2"/>
  <c r="AL59" i="2"/>
  <c r="AM59" i="2"/>
  <c r="AN59" i="2"/>
  <c r="AO59" i="2"/>
  <c r="AQ59" i="2"/>
  <c r="AR59" i="2"/>
  <c r="AS59" i="2"/>
  <c r="AT59" i="2"/>
  <c r="AU59" i="2"/>
  <c r="AV59" i="2"/>
  <c r="AX59" i="2"/>
  <c r="AY59" i="2"/>
  <c r="AZ59" i="2"/>
  <c r="BC59" i="2"/>
  <c r="BD59" i="2"/>
  <c r="BE59" i="2"/>
  <c r="BF59" i="2"/>
  <c r="AK60" i="2"/>
  <c r="AL60" i="2"/>
  <c r="AM60" i="2"/>
  <c r="AN60" i="2"/>
  <c r="AO60" i="2"/>
  <c r="AQ60" i="2"/>
  <c r="AR60" i="2"/>
  <c r="AS60" i="2"/>
  <c r="AT60" i="2"/>
  <c r="AU60" i="2"/>
  <c r="AV60" i="2"/>
  <c r="AX60" i="2"/>
  <c r="AY60" i="2"/>
  <c r="AZ60" i="2"/>
  <c r="BC60" i="2"/>
  <c r="BD60" i="2"/>
  <c r="BE60" i="2"/>
  <c r="BF60" i="2"/>
  <c r="AK61" i="2"/>
  <c r="AL61" i="2"/>
  <c r="AM61" i="2"/>
  <c r="AN61" i="2"/>
  <c r="AO61" i="2"/>
  <c r="AQ61" i="2"/>
  <c r="AR61" i="2"/>
  <c r="AS61" i="2"/>
  <c r="AT61" i="2"/>
  <c r="AU61" i="2"/>
  <c r="AV61" i="2"/>
  <c r="AX61" i="2"/>
  <c r="AY61" i="2"/>
  <c r="AZ61" i="2"/>
  <c r="BC61" i="2"/>
  <c r="BD61" i="2"/>
  <c r="BE61" i="2"/>
  <c r="BF61" i="2"/>
  <c r="AK62" i="2"/>
  <c r="AL62" i="2"/>
  <c r="AM62" i="2"/>
  <c r="AN62" i="2"/>
  <c r="AO62" i="2"/>
  <c r="AQ62" i="2"/>
  <c r="AR62" i="2"/>
  <c r="AS62" i="2"/>
  <c r="AT62" i="2"/>
  <c r="AU62" i="2"/>
  <c r="AV62" i="2"/>
  <c r="AX62" i="2"/>
  <c r="AY62" i="2"/>
  <c r="AZ62" i="2"/>
  <c r="BC62" i="2"/>
  <c r="BD62" i="2"/>
  <c r="BE62" i="2"/>
  <c r="BF62" i="2"/>
  <c r="AK63" i="2"/>
  <c r="AL63" i="2"/>
  <c r="AM63" i="2"/>
  <c r="AN63" i="2"/>
  <c r="AO63" i="2"/>
  <c r="AQ63" i="2"/>
  <c r="AR63" i="2"/>
  <c r="AS63" i="2"/>
  <c r="AT63" i="2"/>
  <c r="AU63" i="2"/>
  <c r="AV63" i="2"/>
  <c r="AX63" i="2"/>
  <c r="AY63" i="2"/>
  <c r="AZ63" i="2"/>
  <c r="BC63" i="2"/>
  <c r="BD63" i="2"/>
  <c r="BE63" i="2"/>
  <c r="BF63" i="2"/>
  <c r="AK64" i="2"/>
  <c r="AL64" i="2"/>
  <c r="AM64" i="2"/>
  <c r="AN64" i="2"/>
  <c r="AO64" i="2"/>
  <c r="AQ64" i="2"/>
  <c r="AR64" i="2"/>
  <c r="AS64" i="2"/>
  <c r="AT64" i="2"/>
  <c r="AU64" i="2"/>
  <c r="AV64" i="2"/>
  <c r="AX64" i="2"/>
  <c r="AY64" i="2"/>
  <c r="AZ64" i="2"/>
  <c r="BC64" i="2"/>
  <c r="BD64" i="2"/>
  <c r="BE64" i="2"/>
  <c r="BF64" i="2"/>
  <c r="AK65" i="2"/>
  <c r="AL65" i="2"/>
  <c r="AM65" i="2"/>
  <c r="AN65" i="2"/>
  <c r="AO65" i="2"/>
  <c r="AQ65" i="2"/>
  <c r="AR65" i="2"/>
  <c r="AS65" i="2"/>
  <c r="AT65" i="2"/>
  <c r="AU65" i="2"/>
  <c r="AV65" i="2"/>
  <c r="AX65" i="2"/>
  <c r="AY65" i="2"/>
  <c r="AZ65" i="2"/>
  <c r="BC65" i="2"/>
  <c r="BD65" i="2"/>
  <c r="BE65" i="2"/>
  <c r="BF65" i="2"/>
  <c r="AK66" i="2"/>
  <c r="AL66" i="2"/>
  <c r="AM66" i="2"/>
  <c r="AN66" i="2"/>
  <c r="AO66" i="2"/>
  <c r="AQ66" i="2"/>
  <c r="AR66" i="2"/>
  <c r="AS66" i="2"/>
  <c r="AT66" i="2"/>
  <c r="AU66" i="2"/>
  <c r="AV66" i="2"/>
  <c r="AX66" i="2"/>
  <c r="AY66" i="2"/>
  <c r="AZ66" i="2"/>
  <c r="BC66" i="2"/>
  <c r="BD66" i="2"/>
  <c r="BE66" i="2"/>
  <c r="BF66" i="2"/>
  <c r="AK67" i="2"/>
  <c r="AL67" i="2"/>
  <c r="AM67" i="2"/>
  <c r="AN67" i="2"/>
  <c r="AO67" i="2"/>
  <c r="AQ67" i="2"/>
  <c r="AR67" i="2"/>
  <c r="AS67" i="2"/>
  <c r="AT67" i="2"/>
  <c r="AU67" i="2"/>
  <c r="AV67" i="2"/>
  <c r="AX67" i="2"/>
  <c r="AY67" i="2"/>
  <c r="AZ67" i="2"/>
  <c r="BC67" i="2"/>
  <c r="BD67" i="2"/>
  <c r="BE67" i="2"/>
  <c r="BF67" i="2"/>
  <c r="AK68" i="2"/>
  <c r="AL68" i="2"/>
  <c r="AM68" i="2"/>
  <c r="AN68" i="2"/>
  <c r="AO68" i="2"/>
  <c r="AQ68" i="2"/>
  <c r="AR68" i="2"/>
  <c r="AS68" i="2"/>
  <c r="AT68" i="2"/>
  <c r="AU68" i="2"/>
  <c r="AV68" i="2"/>
  <c r="AX68" i="2"/>
  <c r="AY68" i="2"/>
  <c r="AZ68" i="2"/>
  <c r="BC68" i="2"/>
  <c r="BD68" i="2"/>
  <c r="BE68" i="2"/>
  <c r="BF68" i="2"/>
  <c r="AK69" i="2"/>
  <c r="AL69" i="2"/>
  <c r="AM69" i="2"/>
  <c r="AN69" i="2"/>
  <c r="AO69" i="2"/>
  <c r="AQ69" i="2"/>
  <c r="AR69" i="2"/>
  <c r="AS69" i="2"/>
  <c r="AT69" i="2"/>
  <c r="AU69" i="2"/>
  <c r="AV69" i="2"/>
  <c r="AX69" i="2"/>
  <c r="AY69" i="2"/>
  <c r="AZ69" i="2"/>
  <c r="BC69" i="2"/>
  <c r="BD69" i="2"/>
  <c r="BE69" i="2"/>
  <c r="BF69" i="2"/>
  <c r="AK70" i="2"/>
  <c r="AL70" i="2"/>
  <c r="AM70" i="2"/>
  <c r="AN70" i="2"/>
  <c r="AO70" i="2"/>
  <c r="AQ70" i="2"/>
  <c r="AR70" i="2"/>
  <c r="AS70" i="2"/>
  <c r="AT70" i="2"/>
  <c r="AU70" i="2"/>
  <c r="AV70" i="2"/>
  <c r="AX70" i="2"/>
  <c r="AY70" i="2"/>
  <c r="AZ70" i="2"/>
  <c r="BC70" i="2"/>
  <c r="BD70" i="2"/>
  <c r="BE70" i="2"/>
  <c r="BF70" i="2"/>
  <c r="AK71" i="2"/>
  <c r="AL71" i="2"/>
  <c r="AM71" i="2"/>
  <c r="AN71" i="2"/>
  <c r="AO71" i="2"/>
  <c r="AQ71" i="2"/>
  <c r="AR71" i="2"/>
  <c r="AS71" i="2"/>
  <c r="AT71" i="2"/>
  <c r="AU71" i="2"/>
  <c r="AV71" i="2"/>
  <c r="AX71" i="2"/>
  <c r="AY71" i="2"/>
  <c r="AZ71" i="2"/>
  <c r="BC71" i="2"/>
  <c r="BD71" i="2"/>
  <c r="BE71" i="2"/>
  <c r="BF71" i="2"/>
  <c r="AK72" i="2"/>
  <c r="AL72" i="2"/>
  <c r="AM72" i="2"/>
  <c r="AN72" i="2"/>
  <c r="AO72" i="2"/>
  <c r="AQ72" i="2"/>
  <c r="AR72" i="2"/>
  <c r="AS72" i="2"/>
  <c r="AT72" i="2"/>
  <c r="AU72" i="2"/>
  <c r="AV72" i="2"/>
  <c r="AX72" i="2"/>
  <c r="AY72" i="2"/>
  <c r="AZ72" i="2"/>
  <c r="BC72" i="2"/>
  <c r="BD72" i="2"/>
  <c r="BE72" i="2"/>
  <c r="BF72" i="2"/>
  <c r="AK73" i="2"/>
  <c r="AL73" i="2"/>
  <c r="AM73" i="2"/>
  <c r="AN73" i="2"/>
  <c r="AO73" i="2"/>
  <c r="AQ73" i="2"/>
  <c r="AR73" i="2"/>
  <c r="AS73" i="2"/>
  <c r="AT73" i="2"/>
  <c r="AU73" i="2"/>
  <c r="AV73" i="2"/>
  <c r="AX73" i="2"/>
  <c r="AY73" i="2"/>
  <c r="AZ73" i="2"/>
  <c r="BC73" i="2"/>
  <c r="BD73" i="2"/>
  <c r="BE73" i="2"/>
  <c r="BF73" i="2"/>
  <c r="AK74" i="2"/>
  <c r="AL74" i="2"/>
  <c r="AM74" i="2"/>
  <c r="AN74" i="2"/>
  <c r="AO74" i="2"/>
  <c r="AQ74" i="2"/>
  <c r="AR74" i="2"/>
  <c r="AS74" i="2"/>
  <c r="AT74" i="2"/>
  <c r="AU74" i="2"/>
  <c r="AV74" i="2"/>
  <c r="AX74" i="2"/>
  <c r="AY74" i="2"/>
  <c r="AZ74" i="2"/>
  <c r="BC74" i="2"/>
  <c r="BD74" i="2"/>
  <c r="BE74" i="2"/>
  <c r="BF74" i="2"/>
  <c r="AL75" i="2"/>
  <c r="AM75" i="2"/>
  <c r="AN75" i="2"/>
  <c r="AO75" i="2"/>
  <c r="AQ75" i="2"/>
  <c r="AR75" i="2"/>
  <c r="AS75" i="2"/>
  <c r="AT75" i="2"/>
  <c r="AU75" i="2"/>
  <c r="AV75" i="2"/>
  <c r="AX75" i="2"/>
  <c r="AY75" i="2"/>
  <c r="AZ75" i="2"/>
  <c r="BC75" i="2"/>
  <c r="BD75" i="2"/>
  <c r="BE75" i="2"/>
  <c r="BF7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</calcChain>
</file>

<file path=xl/sharedStrings.xml><?xml version="1.0" encoding="utf-8"?>
<sst xmlns="http://schemas.openxmlformats.org/spreadsheetml/2006/main" count="137" uniqueCount="71">
  <si>
    <t>Federal government / Gouvernement fédéral</t>
  </si>
  <si>
    <t>Nominal GDP / PIB nominal</t>
  </si>
  <si>
    <t>Real GDP / PIB réel</t>
  </si>
  <si>
    <t>Population projection / Projection de la population</t>
  </si>
  <si>
    <t>Labour force productivity / Productivité du travail 
Productivité de la population</t>
  </si>
  <si>
    <t>Employment / Niveau d'emploi</t>
  </si>
  <si>
    <t>Total revenue / Revenus totaux</t>
  </si>
  <si>
    <t>Program spending / Dépenses de programme</t>
  </si>
  <si>
    <t>Elderly benefits / Sécurité de la vieillesse</t>
  </si>
  <si>
    <t>Childrens benefits / Prestations pour enfants</t>
  </si>
  <si>
    <t>Employment Insurance benefits / Prestations d'assurance-emploi</t>
  </si>
  <si>
    <t>Canada Emergency Response Benefit / Prestation canadienne d’urgence</t>
  </si>
  <si>
    <t>Transfers to subnational government / Transferts au niveau infranational</t>
  </si>
  <si>
    <t>Canada Health Transfer / Transfert canadien en matière de santé</t>
  </si>
  <si>
    <t>Canada Social Transfer / Transfert canadien en matière de programmes sociaux</t>
  </si>
  <si>
    <t>Equalization / Paiements de péréquation</t>
  </si>
  <si>
    <t>Territorial Financing Formula / Transferts aux gouvernements  territoriaux</t>
  </si>
  <si>
    <t xml:space="preserve">Other transfers / Autres transferts </t>
  </si>
  <si>
    <t>Canada Immunization Plan / Plan d’immunisation du Canada</t>
  </si>
  <si>
    <t>Other transfers, DPE / Autres transferts, DDP</t>
  </si>
  <si>
    <t>Direct program expenses (DPE) / Dépenses directes de programme (DDP)</t>
  </si>
  <si>
    <t>Direct program expenses, net other transfers / Dépenses directes de programme (DDP), net</t>
  </si>
  <si>
    <t>Canada Emergency Wage Subsidy / Subvention salariale d'urgence du Canada</t>
  </si>
  <si>
    <t>Canada-Wide Early Learning and Child Care / Un plan d’apprentissage et de garde des jeunes enfants pancanadien</t>
  </si>
  <si>
    <t>Primary balance / Solde primaire</t>
  </si>
  <si>
    <t>Public debt charges / Frais de la dette publique</t>
  </si>
  <si>
    <t>Interest-bearing debt / Passif productif</t>
  </si>
  <si>
    <t>Net financial liabilities / Passif financier net</t>
  </si>
  <si>
    <t>Interest rate (effective) / Taux d'intérêt réel</t>
  </si>
  <si>
    <t>$ 000,000</t>
  </si>
  <si>
    <t>000,000 of persons / 000,000 du personnes</t>
  </si>
  <si>
    <t>index / indicie</t>
  </si>
  <si>
    <t>persons (000s) / personnes (000s)</t>
  </si>
  <si>
    <t>%</t>
  </si>
  <si>
    <t>% of GDP / % du PIB</t>
  </si>
  <si>
    <t>_date_</t>
  </si>
  <si>
    <t>ygdp</t>
  </si>
  <si>
    <t>ygdp12</t>
  </si>
  <si>
    <t>pop</t>
  </si>
  <si>
    <t>lprod</t>
  </si>
  <si>
    <t>lfe</t>
  </si>
  <si>
    <t>f_rev_0</t>
  </si>
  <si>
    <t>f_ps_0</t>
  </si>
  <si>
    <t>f_eld_0</t>
  </si>
  <si>
    <t>f_cb_0</t>
  </si>
  <si>
    <t>f_eix_0</t>
  </si>
  <si>
    <t>f_cerb</t>
  </si>
  <si>
    <t>f_mtg_0</t>
  </si>
  <si>
    <t>f_cht_0</t>
  </si>
  <si>
    <t>f_cst_0</t>
  </si>
  <si>
    <t>f_eq_0</t>
  </si>
  <si>
    <t>f_tff_0</t>
  </si>
  <si>
    <t>f_otr_0</t>
  </si>
  <si>
    <t>f_imm</t>
  </si>
  <si>
    <t>f_otr_dpe_0</t>
  </si>
  <si>
    <t>f_dpe_0</t>
  </si>
  <si>
    <t>f_dpe_netotr_0</t>
  </si>
  <si>
    <t>f_cews</t>
  </si>
  <si>
    <t>f_child_0</t>
  </si>
  <si>
    <t>f_pb_0</t>
  </si>
  <si>
    <t>f_pdc_0</t>
  </si>
  <si>
    <t>f_l_ibd_0</t>
  </si>
  <si>
    <t>f_nfl_0</t>
  </si>
  <si>
    <t>Sources: Statistics Canada and Parliamentary Budget Officer / Statistiques Canada et le bureau du directeur parliamentaire du budget</t>
  </si>
  <si>
    <t xml:space="preserve">http://www.pbo-dpb.gc.ca/en/ </t>
  </si>
  <si>
    <t>Total Spending [CTF addition]</t>
  </si>
  <si>
    <t>Budgetary balance [CTF addition]</t>
  </si>
  <si>
    <t>Interest charges by balanced budget [CTF addition]</t>
  </si>
  <si>
    <t>Average interest rate [CTF addition]</t>
  </si>
  <si>
    <t>Nominal GDP growth [CTF addition]</t>
  </si>
  <si>
    <t>Real GDP growth [CTF addition]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</si>
</sst>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2" fontId="2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wrapText="1"/>
    </xf>
    <xf numFmtId="4" fontId="2" fillId="0" borderId="0" xfId="0" applyNumberFormat="1" applyFont="1" applyFill="1"/>
    <xf numFmtId="0" fontId="5" fillId="0" borderId="0" xfId="1" applyFont="1" applyFill="1"/>
    <xf numFmtId="165" fontId="2" fillId="0" borderId="0" xfId="0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2" fillId="2" borderId="0" xfId="0" applyFont="1" applyFill="1"/>
    <xf numFmtId="3" fontId="2" fillId="2" borderId="0" xfId="0" applyNumberFormat="1" applyFont="1" applyFill="1"/>
    <xf numFmtId="4" fontId="2" fillId="2" borderId="0" xfId="0" applyNumberFormat="1" applyFont="1" applyFill="1"/>
    <xf numFmtId="2" fontId="2" fillId="2" borderId="0" xfId="0" applyNumberFormat="1" applyFont="1" applyFill="1"/>
    <xf numFmtId="164" fontId="2" fillId="2" borderId="0" xfId="0" applyNumberFormat="1" applyFont="1" applyFill="1"/>
    <xf numFmtId="166" fontId="2" fillId="2" borderId="0" xfId="0" applyNumberFormat="1" applyFont="1" applyFill="1"/>
    <xf numFmtId="9" fontId="2" fillId="0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Divergent Palet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23050"/>
      </a:accent1>
      <a:accent2>
        <a:srgbClr val="546B90"/>
      </a:accent2>
      <a:accent3>
        <a:srgbClr val="98AED6"/>
      </a:accent3>
      <a:accent4>
        <a:srgbClr val="E39F5A"/>
      </a:accent4>
      <a:accent5>
        <a:srgbClr val="9A5C1F"/>
      </a:accent5>
      <a:accent6>
        <a:srgbClr val="532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bo-dpb.gc.ca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83"/>
  <sheetViews>
    <sheetView tabSelected="1" zoomScaleNormal="100" workbookViewId="0">
      <pane xSplit="2" topLeftCell="C1" activePane="topRight" state="frozen"/>
      <selection pane="topRight" activeCell="L5" sqref="L5"/>
    </sheetView>
  </sheetViews>
  <sheetFormatPr baseColWidth="10" defaultColWidth="9.1640625" defaultRowHeight="16" x14ac:dyDescent="0.2"/>
  <cols>
    <col min="1" max="1" width="9.1640625" style="4" customWidth="1"/>
    <col min="2" max="2" width="25.6640625" style="4" hidden="1" customWidth="1"/>
    <col min="3" max="12" width="15.6640625" style="4" customWidth="1"/>
    <col min="13" max="13" width="15.6640625" style="14" customWidth="1"/>
    <col min="14" max="58" width="15.6640625" style="4" customWidth="1"/>
    <col min="59" max="16384" width="9.1640625" style="4"/>
  </cols>
  <sheetData>
    <row r="1" spans="1:59" x14ac:dyDescent="0.2">
      <c r="C1" s="24" t="s">
        <v>0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</row>
    <row r="2" spans="1:59" s="6" customFormat="1" ht="136" x14ac:dyDescent="0.2">
      <c r="C2" s="1" t="s">
        <v>1</v>
      </c>
      <c r="D2" s="1" t="s">
        <v>69</v>
      </c>
      <c r="E2" s="1" t="s">
        <v>2</v>
      </c>
      <c r="F2" s="1" t="s">
        <v>70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65</v>
      </c>
      <c r="M2" s="21" t="s">
        <v>66</v>
      </c>
      <c r="N2" s="1" t="s">
        <v>8</v>
      </c>
      <c r="O2" s="1" t="s">
        <v>9</v>
      </c>
      <c r="P2" s="1" t="s">
        <v>10</v>
      </c>
      <c r="Q2" s="1" t="s">
        <v>11</v>
      </c>
      <c r="R2" s="1" t="s">
        <v>12</v>
      </c>
      <c r="S2" s="1" t="s">
        <v>13</v>
      </c>
      <c r="T2" s="1" t="s">
        <v>14</v>
      </c>
      <c r="U2" s="1" t="s">
        <v>15</v>
      </c>
      <c r="V2" s="1" t="s">
        <v>16</v>
      </c>
      <c r="W2" s="1" t="s">
        <v>17</v>
      </c>
      <c r="X2" s="1" t="s">
        <v>18</v>
      </c>
      <c r="Y2" s="1" t="s">
        <v>19</v>
      </c>
      <c r="Z2" s="1" t="s">
        <v>20</v>
      </c>
      <c r="AA2" s="1" t="s">
        <v>21</v>
      </c>
      <c r="AB2" s="1" t="s">
        <v>22</v>
      </c>
      <c r="AC2" s="1" t="s">
        <v>23</v>
      </c>
      <c r="AD2" s="1" t="s">
        <v>24</v>
      </c>
      <c r="AE2" s="1" t="s">
        <v>25</v>
      </c>
      <c r="AF2" s="1" t="s">
        <v>67</v>
      </c>
      <c r="AG2" s="1" t="s">
        <v>26</v>
      </c>
      <c r="AH2" s="1" t="s">
        <v>27</v>
      </c>
      <c r="AI2" s="1" t="s">
        <v>28</v>
      </c>
      <c r="AJ2" s="1" t="s">
        <v>68</v>
      </c>
      <c r="AK2" s="1" t="s">
        <v>6</v>
      </c>
      <c r="AL2" s="1" t="s">
        <v>7</v>
      </c>
      <c r="AM2" s="1" t="s">
        <v>8</v>
      </c>
      <c r="AN2" s="1" t="s">
        <v>9</v>
      </c>
      <c r="AO2" s="1" t="s">
        <v>10</v>
      </c>
      <c r="AP2" s="1" t="s">
        <v>11</v>
      </c>
      <c r="AQ2" s="1" t="s">
        <v>12</v>
      </c>
      <c r="AR2" s="1" t="s">
        <v>13</v>
      </c>
      <c r="AS2" s="1" t="s">
        <v>14</v>
      </c>
      <c r="AT2" s="1" t="s">
        <v>15</v>
      </c>
      <c r="AU2" s="1" t="s">
        <v>16</v>
      </c>
      <c r="AV2" s="1" t="s">
        <v>17</v>
      </c>
      <c r="AW2" s="1" t="s">
        <v>18</v>
      </c>
      <c r="AX2" s="1" t="s">
        <v>19</v>
      </c>
      <c r="AY2" s="1" t="s">
        <v>20</v>
      </c>
      <c r="AZ2" s="1" t="s">
        <v>21</v>
      </c>
      <c r="BA2" s="1" t="s">
        <v>22</v>
      </c>
      <c r="BB2" s="1" t="s">
        <v>23</v>
      </c>
      <c r="BC2" s="1" t="s">
        <v>24</v>
      </c>
      <c r="BD2" s="1" t="s">
        <v>25</v>
      </c>
      <c r="BE2" s="1" t="s">
        <v>26</v>
      </c>
      <c r="BF2" s="1" t="s">
        <v>27</v>
      </c>
    </row>
    <row r="3" spans="1:59" s="6" customFormat="1" ht="68" x14ac:dyDescent="0.2">
      <c r="C3" s="10" t="s">
        <v>29</v>
      </c>
      <c r="D3" s="10"/>
      <c r="E3" s="10" t="s">
        <v>29</v>
      </c>
      <c r="F3" s="10"/>
      <c r="G3" s="10" t="s">
        <v>30</v>
      </c>
      <c r="H3" s="10" t="s">
        <v>31</v>
      </c>
      <c r="I3" s="10" t="s">
        <v>32</v>
      </c>
      <c r="J3" s="10" t="s">
        <v>29</v>
      </c>
      <c r="K3" s="10" t="s">
        <v>29</v>
      </c>
      <c r="L3" s="10"/>
      <c r="M3" s="22"/>
      <c r="N3" s="10" t="s">
        <v>29</v>
      </c>
      <c r="O3" s="10" t="s">
        <v>29</v>
      </c>
      <c r="P3" s="10" t="s">
        <v>29</v>
      </c>
      <c r="Q3" s="10" t="s">
        <v>29</v>
      </c>
      <c r="R3" s="10" t="s">
        <v>29</v>
      </c>
      <c r="S3" s="10" t="s">
        <v>29</v>
      </c>
      <c r="T3" s="10" t="s">
        <v>29</v>
      </c>
      <c r="U3" s="10" t="s">
        <v>29</v>
      </c>
      <c r="V3" s="10" t="s">
        <v>29</v>
      </c>
      <c r="W3" s="10" t="s">
        <v>29</v>
      </c>
      <c r="X3" s="10" t="s">
        <v>29</v>
      </c>
      <c r="Y3" s="10" t="s">
        <v>29</v>
      </c>
      <c r="Z3" s="10" t="s">
        <v>29</v>
      </c>
      <c r="AA3" s="10" t="s">
        <v>29</v>
      </c>
      <c r="AB3" s="10" t="s">
        <v>29</v>
      </c>
      <c r="AC3" s="10" t="s">
        <v>29</v>
      </c>
      <c r="AD3" s="10" t="s">
        <v>29</v>
      </c>
      <c r="AE3" s="10" t="s">
        <v>29</v>
      </c>
      <c r="AF3" s="10"/>
      <c r="AG3" s="10" t="s">
        <v>29</v>
      </c>
      <c r="AH3" s="10" t="s">
        <v>29</v>
      </c>
      <c r="AI3" s="10" t="s">
        <v>33</v>
      </c>
      <c r="AJ3" s="10"/>
      <c r="AK3" s="10" t="s">
        <v>34</v>
      </c>
      <c r="AL3" s="10" t="s">
        <v>34</v>
      </c>
      <c r="AM3" s="10" t="s">
        <v>34</v>
      </c>
      <c r="AN3" s="10" t="s">
        <v>34</v>
      </c>
      <c r="AO3" s="10" t="s">
        <v>34</v>
      </c>
      <c r="AP3" s="10" t="s">
        <v>34</v>
      </c>
      <c r="AQ3" s="10" t="s">
        <v>34</v>
      </c>
      <c r="AR3" s="10" t="s">
        <v>34</v>
      </c>
      <c r="AS3" s="10" t="s">
        <v>34</v>
      </c>
      <c r="AT3" s="10" t="s">
        <v>34</v>
      </c>
      <c r="AU3" s="10" t="s">
        <v>34</v>
      </c>
      <c r="AV3" s="10" t="s">
        <v>34</v>
      </c>
      <c r="AW3" s="10" t="s">
        <v>34</v>
      </c>
      <c r="AX3" s="10" t="s">
        <v>34</v>
      </c>
      <c r="AY3" s="10" t="s">
        <v>34</v>
      </c>
      <c r="AZ3" s="10" t="s">
        <v>34</v>
      </c>
      <c r="BA3" s="10" t="s">
        <v>34</v>
      </c>
      <c r="BB3" s="10" t="s">
        <v>34</v>
      </c>
      <c r="BC3" s="10" t="s">
        <v>34</v>
      </c>
      <c r="BD3" s="10" t="s">
        <v>34</v>
      </c>
      <c r="BE3" s="10" t="s">
        <v>34</v>
      </c>
      <c r="BF3" s="10" t="s">
        <v>34</v>
      </c>
    </row>
    <row r="4" spans="1:59" s="11" customFormat="1" x14ac:dyDescent="0.2">
      <c r="B4" s="11" t="s">
        <v>35</v>
      </c>
      <c r="C4" s="11" t="s">
        <v>36</v>
      </c>
      <c r="E4" s="11" t="s">
        <v>37</v>
      </c>
      <c r="G4" s="11" t="s">
        <v>38</v>
      </c>
      <c r="H4" s="11" t="s">
        <v>39</v>
      </c>
      <c r="I4" s="11" t="s">
        <v>40</v>
      </c>
      <c r="J4" s="11" t="s">
        <v>41</v>
      </c>
      <c r="K4" s="11" t="s">
        <v>42</v>
      </c>
      <c r="M4" s="23"/>
      <c r="N4" s="11" t="s">
        <v>43</v>
      </c>
      <c r="O4" s="11" t="s">
        <v>44</v>
      </c>
      <c r="P4" s="11" t="s">
        <v>45</v>
      </c>
      <c r="Q4" s="11" t="s">
        <v>46</v>
      </c>
      <c r="R4" s="11" t="s">
        <v>47</v>
      </c>
      <c r="S4" s="11" t="s">
        <v>48</v>
      </c>
      <c r="T4" s="11" t="s">
        <v>49</v>
      </c>
      <c r="U4" s="11" t="s">
        <v>50</v>
      </c>
      <c r="V4" s="11" t="s">
        <v>51</v>
      </c>
      <c r="W4" s="11" t="s">
        <v>52</v>
      </c>
      <c r="X4" s="11" t="s">
        <v>53</v>
      </c>
      <c r="Y4" s="11" t="s">
        <v>54</v>
      </c>
      <c r="Z4" s="11" t="s">
        <v>55</v>
      </c>
      <c r="AA4" s="11" t="s">
        <v>56</v>
      </c>
      <c r="AB4" s="11" t="s">
        <v>57</v>
      </c>
      <c r="AC4" s="11" t="s">
        <v>58</v>
      </c>
      <c r="AD4" s="11" t="s">
        <v>59</v>
      </c>
      <c r="AE4" s="11" t="s">
        <v>60</v>
      </c>
      <c r="AG4" s="11" t="s">
        <v>61</v>
      </c>
      <c r="AH4" s="11" t="s">
        <v>62</v>
      </c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3"/>
    </row>
    <row r="5" spans="1:59" x14ac:dyDescent="0.2">
      <c r="A5" s="4">
        <f t="shared" ref="A5:A28" si="0">YEAR(B5)</f>
        <v>2022</v>
      </c>
      <c r="B5" s="4">
        <v>44562</v>
      </c>
      <c r="C5" s="2">
        <v>2785119</v>
      </c>
      <c r="D5" s="2"/>
      <c r="E5" s="2">
        <v>2174737.75</v>
      </c>
      <c r="F5" s="2"/>
      <c r="G5" s="7">
        <v>38.929901999999998</v>
      </c>
      <c r="H5" s="2">
        <v>63.866303357712582</v>
      </c>
      <c r="I5" s="2">
        <v>19699.775000000001</v>
      </c>
      <c r="J5" s="2">
        <v>407544</v>
      </c>
      <c r="K5" s="2">
        <v>411194.3</v>
      </c>
      <c r="L5" s="2">
        <f>K5+AE5</f>
        <v>441219.3</v>
      </c>
      <c r="M5" s="15">
        <f>J5-L5</f>
        <v>-33675.299999999988</v>
      </c>
      <c r="N5" s="2">
        <v>67173</v>
      </c>
      <c r="O5" s="2">
        <v>24853</v>
      </c>
      <c r="P5" s="2">
        <v>20079</v>
      </c>
      <c r="Q5" s="2">
        <v>-3000.1906690799897</v>
      </c>
      <c r="R5" s="2">
        <v>131910.29999999999</v>
      </c>
      <c r="S5" s="2">
        <v>43182</v>
      </c>
      <c r="T5" s="2">
        <v>13669</v>
      </c>
      <c r="U5" s="2">
        <v>21712</v>
      </c>
      <c r="V5" s="2">
        <v>4517</v>
      </c>
      <c r="W5" s="2">
        <v>44340.963100000001</v>
      </c>
      <c r="X5" s="2">
        <v>0</v>
      </c>
      <c r="Y5" s="2">
        <v>38430.65</v>
      </c>
      <c r="Z5" s="2">
        <v>203112.1</v>
      </c>
      <c r="AA5" s="2">
        <v>164681.4</v>
      </c>
      <c r="AB5" s="2">
        <v>5497.75</v>
      </c>
      <c r="AC5" s="2">
        <v>4489.3500000000004</v>
      </c>
      <c r="AD5" s="2">
        <v>-3650.2629999999999</v>
      </c>
      <c r="AE5" s="2">
        <v>30025</v>
      </c>
      <c r="AF5" s="2"/>
      <c r="AG5" s="2">
        <v>1383272</v>
      </c>
      <c r="AH5" s="2">
        <v>848836</v>
      </c>
      <c r="AI5" s="3" t="e">
        <f>100*AE5/#REF!</f>
        <v>#REF!</v>
      </c>
      <c r="AJ5" s="3"/>
      <c r="AK5" s="3">
        <f>100*J5/$C5</f>
        <v>14.632911556023279</v>
      </c>
      <c r="AL5" s="3">
        <f>100*K5/$C5</f>
        <v>14.763975973737567</v>
      </c>
      <c r="AM5" s="3">
        <f>100*N5/$C5</f>
        <v>2.4118538561547997</v>
      </c>
      <c r="AN5" s="3">
        <f>100*O5/$C5</f>
        <v>0.89234966261764759</v>
      </c>
      <c r="AO5" s="3">
        <f>100*P5/$C5</f>
        <v>0.72093867443365978</v>
      </c>
      <c r="AP5" s="3"/>
      <c r="AQ5" s="3">
        <f>100*R5/$C5</f>
        <v>4.7362536394315642</v>
      </c>
      <c r="AR5" s="3">
        <f>100*S5/$C5</f>
        <v>1.5504543971011651</v>
      </c>
      <c r="AS5" s="3">
        <f>100*T5/$C5</f>
        <v>0.49078692867342472</v>
      </c>
      <c r="AT5" s="3">
        <f>100*U5/$C5</f>
        <v>0.77957171668427816</v>
      </c>
      <c r="AU5" s="3">
        <f>100*V5/$C5</f>
        <v>0.16218337528845267</v>
      </c>
      <c r="AV5" s="3">
        <f>100*W5/$C5</f>
        <v>1.5920670930039258</v>
      </c>
      <c r="AW5" s="3"/>
      <c r="AX5" s="3">
        <f>100*Y5/$C5</f>
        <v>1.3798566596256749</v>
      </c>
      <c r="AY5" s="3">
        <f>100*Z5/$C5</f>
        <v>7.2927619968841544</v>
      </c>
      <c r="AZ5" s="3">
        <f>100*AA5/$C5</f>
        <v>5.9129035420030522</v>
      </c>
      <c r="BA5" s="3"/>
      <c r="BB5" s="3">
        <f>100*AC5/$C5</f>
        <v>0.16119059903724045</v>
      </c>
      <c r="BC5" s="3">
        <f>100*AD5/$C5</f>
        <v>-0.13106308922527188</v>
      </c>
      <c r="BD5" s="3">
        <f>100*AE5/$C5</f>
        <v>1.0780508840017249</v>
      </c>
      <c r="BE5" s="3">
        <f t="shared" ref="BE5:BE28" si="1">100*AG5/$C5</f>
        <v>49.666531304407457</v>
      </c>
      <c r="BF5" s="3">
        <f t="shared" ref="BF5:BF28" si="2">100*AH5/$C5</f>
        <v>30.477548715153642</v>
      </c>
      <c r="BG5" s="5"/>
    </row>
    <row r="6" spans="1:59" x14ac:dyDescent="0.2">
      <c r="A6" s="4">
        <f t="shared" si="0"/>
        <v>2023</v>
      </c>
      <c r="B6" s="4">
        <v>44927</v>
      </c>
      <c r="C6" s="2">
        <v>2844636.75</v>
      </c>
      <c r="D6" s="20">
        <f>(C6-C5)/C5</f>
        <v>2.1369912739814707E-2</v>
      </c>
      <c r="E6" s="2">
        <v>2194671.5</v>
      </c>
      <c r="F6" s="20">
        <f>(E6-E5)/E5</f>
        <v>9.1660477223058281E-3</v>
      </c>
      <c r="G6" s="7">
        <v>39.457687653722644</v>
      </c>
      <c r="H6" s="2">
        <v>63.86691750673085</v>
      </c>
      <c r="I6" s="2">
        <v>19938.900000000001</v>
      </c>
      <c r="J6" s="2">
        <v>438500.7</v>
      </c>
      <c r="K6" s="2">
        <v>422655.9</v>
      </c>
      <c r="L6" s="2">
        <f t="shared" ref="L6:L69" si="3">K6+AE6</f>
        <v>455010.41000000003</v>
      </c>
      <c r="M6" s="15">
        <f t="shared" ref="M6:M69" si="4">J6-L6</f>
        <v>-16509.710000000021</v>
      </c>
      <c r="N6" s="2">
        <v>73212.86</v>
      </c>
      <c r="O6" s="2">
        <v>26421.27</v>
      </c>
      <c r="P6" s="2">
        <v>24226.91</v>
      </c>
      <c r="Q6" s="2">
        <v>0</v>
      </c>
      <c r="R6" s="2">
        <v>137482.70000000001</v>
      </c>
      <c r="S6" s="2">
        <v>47045.81</v>
      </c>
      <c r="T6" s="2">
        <v>14086.52</v>
      </c>
      <c r="U6" s="2">
        <v>23643.54</v>
      </c>
      <c r="V6" s="2">
        <v>4824.0379999999996</v>
      </c>
      <c r="W6" s="2">
        <v>42269.482799999998</v>
      </c>
      <c r="X6" s="2">
        <v>0</v>
      </c>
      <c r="Y6" s="2">
        <v>33815.17</v>
      </c>
      <c r="Z6" s="2">
        <v>195127.3</v>
      </c>
      <c r="AA6" s="2">
        <v>161312.20000000001</v>
      </c>
      <c r="AB6" s="2">
        <v>-3.9968028886505635E-14</v>
      </c>
      <c r="AC6" s="2">
        <v>5613.3450000000003</v>
      </c>
      <c r="AD6" s="2">
        <v>15844.76</v>
      </c>
      <c r="AE6" s="2">
        <v>32354.51</v>
      </c>
      <c r="AF6" s="2"/>
      <c r="AG6" s="2">
        <v>1399782</v>
      </c>
      <c r="AH6" s="2">
        <v>865345.8</v>
      </c>
      <c r="AI6" s="3">
        <f>100*AE6/AG5</f>
        <v>2.338983945312274</v>
      </c>
      <c r="AJ6" s="3"/>
      <c r="AK6" s="3">
        <f>100*J6/$C6</f>
        <v>15.414998066097542</v>
      </c>
      <c r="AL6" s="3">
        <f>100*K6/$C6</f>
        <v>14.85799197384341</v>
      </c>
      <c r="AM6" s="3">
        <f>100*N6/$C6</f>
        <v>2.5737156070981646</v>
      </c>
      <c r="AN6" s="3">
        <f>100*O6/$C6</f>
        <v>0.92880997898940876</v>
      </c>
      <c r="AO6" s="3">
        <f>100*P6/$C6</f>
        <v>0.85166972549307041</v>
      </c>
      <c r="AP6" s="3"/>
      <c r="AQ6" s="3">
        <f>100*R6/$C6</f>
        <v>4.8330494218637936</v>
      </c>
      <c r="AR6" s="3">
        <f>100*S6/$C6</f>
        <v>1.6538424457885528</v>
      </c>
      <c r="AS6" s="3">
        <f>100*T6/$C6</f>
        <v>0.49519573984270576</v>
      </c>
      <c r="AT6" s="3">
        <f>100*U6/$C6</f>
        <v>0.83116201040431614</v>
      </c>
      <c r="AU6" s="3">
        <f>100*V6/$C6</f>
        <v>0.1695836208261037</v>
      </c>
      <c r="AV6" s="3">
        <f>100*W6/$C6</f>
        <v>1.4859360443824678</v>
      </c>
      <c r="AW6" s="3"/>
      <c r="AX6" s="3">
        <f>100*Y6/$C6</f>
        <v>1.1887342030577366</v>
      </c>
      <c r="AY6" s="3">
        <f>100*Z6/$C6</f>
        <v>6.8594803888405087</v>
      </c>
      <c r="AZ6" s="3">
        <f>100*AA6/$C6</f>
        <v>5.6707486465539061</v>
      </c>
      <c r="BA6" s="3"/>
      <c r="BB6" s="3">
        <f>100*AC6/$C6</f>
        <v>0.19733081912831224</v>
      </c>
      <c r="BC6" s="3">
        <f>100*AD6/$C6</f>
        <v>0.55700468609920051</v>
      </c>
      <c r="BD6" s="3">
        <f>100*AE6/$C6</f>
        <v>1.1373863464289422</v>
      </c>
      <c r="BE6" s="3">
        <f t="shared" si="1"/>
        <v>49.207759127769123</v>
      </c>
      <c r="BF6" s="3">
        <f t="shared" si="2"/>
        <v>30.420256646125381</v>
      </c>
      <c r="BG6" s="9"/>
    </row>
    <row r="7" spans="1:59" x14ac:dyDescent="0.2">
      <c r="A7" s="4">
        <f t="shared" si="0"/>
        <v>2024</v>
      </c>
      <c r="B7" s="4">
        <v>45292</v>
      </c>
      <c r="C7" s="2">
        <v>2956117.5</v>
      </c>
      <c r="D7" s="20">
        <f t="shared" ref="D7:D17" si="5">(C7-C6)/C6</f>
        <v>3.9189801650421623E-2</v>
      </c>
      <c r="E7" s="2">
        <v>2230402</v>
      </c>
      <c r="F7" s="20">
        <f>(E7-E6)/E6</f>
        <v>1.6280568640910497E-2</v>
      </c>
      <c r="G7" s="7">
        <v>39.97444687400283</v>
      </c>
      <c r="H7" s="2">
        <v>64.749944424514126</v>
      </c>
      <c r="I7" s="2">
        <v>20020.035</v>
      </c>
      <c r="J7" s="2">
        <v>465517.2</v>
      </c>
      <c r="K7" s="2">
        <v>440420.2</v>
      </c>
      <c r="L7" s="2">
        <f t="shared" si="3"/>
        <v>475752.99</v>
      </c>
      <c r="M7" s="15">
        <f t="shared" si="4"/>
        <v>-10235.789999999979</v>
      </c>
      <c r="N7" s="2">
        <v>77468.61</v>
      </c>
      <c r="O7" s="2">
        <v>27833.19</v>
      </c>
      <c r="P7" s="2">
        <v>25329.48</v>
      </c>
      <c r="Q7" s="2">
        <v>0</v>
      </c>
      <c r="R7" s="2">
        <v>144255</v>
      </c>
      <c r="S7" s="2">
        <v>47648.28</v>
      </c>
      <c r="T7" s="2">
        <v>14484.07</v>
      </c>
      <c r="U7" s="2">
        <v>24986</v>
      </c>
      <c r="V7" s="2">
        <v>5218.6109999999999</v>
      </c>
      <c r="W7" s="2">
        <v>45275.824099999998</v>
      </c>
      <c r="X7" s="2">
        <v>0</v>
      </c>
      <c r="Y7" s="2">
        <v>35896.85</v>
      </c>
      <c r="Z7" s="2">
        <v>201430.7</v>
      </c>
      <c r="AA7" s="2">
        <v>165533.9</v>
      </c>
      <c r="AB7" s="2">
        <v>0</v>
      </c>
      <c r="AC7" s="2">
        <v>6642.2020000000002</v>
      </c>
      <c r="AD7" s="2">
        <v>25097.01</v>
      </c>
      <c r="AE7" s="2">
        <v>35332.79</v>
      </c>
      <c r="AF7" s="2"/>
      <c r="AG7" s="2">
        <v>1410018</v>
      </c>
      <c r="AH7" s="2">
        <v>875581.5</v>
      </c>
      <c r="AI7" s="3">
        <f>100*AE7/AG6</f>
        <v>2.52416376264304</v>
      </c>
      <c r="AJ7" s="3"/>
      <c r="AK7" s="3">
        <f>100*J7/$C7</f>
        <v>15.747587841146368</v>
      </c>
      <c r="AL7" s="3">
        <f>100*K7/$C7</f>
        <v>14.898602643501146</v>
      </c>
      <c r="AM7" s="3">
        <f>100*N7/$C7</f>
        <v>2.6206201208172546</v>
      </c>
      <c r="AN7" s="3">
        <f>100*O7/$C7</f>
        <v>0.94154545615998009</v>
      </c>
      <c r="AO7" s="3">
        <f>100*P7/$C7</f>
        <v>0.85684956704190551</v>
      </c>
      <c r="AP7" s="3"/>
      <c r="AQ7" s="3">
        <f>100*R7/$C7</f>
        <v>4.8798804513014113</v>
      </c>
      <c r="AR7" s="3">
        <f>100*S7/$C7</f>
        <v>1.6118533853948633</v>
      </c>
      <c r="AS7" s="3">
        <f>100*T7/$C7</f>
        <v>0.48996936014891151</v>
      </c>
      <c r="AT7" s="3">
        <f>100*U7/$C7</f>
        <v>0.84523027247732885</v>
      </c>
      <c r="AU7" s="3">
        <f>100*V7/$C7</f>
        <v>0.17653598004815438</v>
      </c>
      <c r="AV7" s="3">
        <f>100*W7/$C7</f>
        <v>1.5315975802720969</v>
      </c>
      <c r="AW7" s="3"/>
      <c r="AX7" s="3">
        <f>100*Y7/$C7</f>
        <v>1.2143241938116465</v>
      </c>
      <c r="AY7" s="3">
        <f>100*Z7/$C7</f>
        <v>6.8140288740214148</v>
      </c>
      <c r="AZ7" s="3">
        <f>100*AA7/$C7</f>
        <v>5.5997063716175015</v>
      </c>
      <c r="BA7" s="3"/>
      <c r="BB7" s="3">
        <f>100*AC7/$C7</f>
        <v>0.22469343657686139</v>
      </c>
      <c r="BC7" s="3">
        <f>100*AD7/$C7</f>
        <v>0.84898553592676884</v>
      </c>
      <c r="BD7" s="3">
        <f>100*AE7/$C7</f>
        <v>1.1952430848909084</v>
      </c>
      <c r="BE7" s="3">
        <f t="shared" si="1"/>
        <v>47.698306985429369</v>
      </c>
      <c r="BF7" s="3">
        <f t="shared" si="2"/>
        <v>29.619306404430812</v>
      </c>
      <c r="BG7" s="5"/>
    </row>
    <row r="8" spans="1:59" x14ac:dyDescent="0.2">
      <c r="A8" s="4">
        <f t="shared" si="0"/>
        <v>2025</v>
      </c>
      <c r="B8" s="4">
        <v>45658</v>
      </c>
      <c r="C8" s="2">
        <v>3078674.5</v>
      </c>
      <c r="D8" s="20">
        <f t="shared" si="5"/>
        <v>4.145877151364924E-2</v>
      </c>
      <c r="E8" s="2">
        <v>2280251.75</v>
      </c>
      <c r="F8" s="20">
        <f t="shared" ref="F7:F18" si="6">(E8-E7)/E7</f>
        <v>2.2350118947167371E-2</v>
      </c>
      <c r="G8" s="7">
        <v>40.475281999750209</v>
      </c>
      <c r="H8" s="2">
        <v>65.555152748922865</v>
      </c>
      <c r="I8" s="2">
        <v>20238.420000000002</v>
      </c>
      <c r="J8" s="2">
        <v>485344.6</v>
      </c>
      <c r="K8" s="2">
        <v>459270.1</v>
      </c>
      <c r="L8" s="2">
        <f t="shared" si="3"/>
        <v>496456.93999999994</v>
      </c>
      <c r="M8" s="15">
        <f t="shared" si="4"/>
        <v>-11112.339999999967</v>
      </c>
      <c r="N8" s="2">
        <v>81596.66</v>
      </c>
      <c r="O8" s="2">
        <v>28660.91</v>
      </c>
      <c r="P8" s="2">
        <v>25852.49</v>
      </c>
      <c r="Q8" s="2">
        <v>0</v>
      </c>
      <c r="R8" s="2">
        <v>150600.1</v>
      </c>
      <c r="S8" s="2">
        <v>50097.01</v>
      </c>
      <c r="T8" s="2">
        <v>14917.56</v>
      </c>
      <c r="U8" s="2">
        <v>25835.68</v>
      </c>
      <c r="V8" s="2">
        <v>5569.4589999999998</v>
      </c>
      <c r="W8" s="2">
        <v>46261.428199999995</v>
      </c>
      <c r="X8" s="2">
        <v>0</v>
      </c>
      <c r="Y8" s="2">
        <v>36854.32</v>
      </c>
      <c r="Z8" s="2">
        <v>209414.3</v>
      </c>
      <c r="AA8" s="2">
        <v>172559.9</v>
      </c>
      <c r="AB8" s="2">
        <v>0</v>
      </c>
      <c r="AC8" s="2">
        <v>7918.9440000000004</v>
      </c>
      <c r="AD8" s="2">
        <v>26074.52</v>
      </c>
      <c r="AE8" s="2">
        <v>37186.839999999997</v>
      </c>
      <c r="AF8" s="2"/>
      <c r="AG8" s="2">
        <v>1421130</v>
      </c>
      <c r="AH8" s="2">
        <v>886693.8</v>
      </c>
      <c r="AI8" s="3">
        <f>100*AE8/AG7</f>
        <v>2.63733087095342</v>
      </c>
      <c r="AJ8" s="3"/>
      <c r="AK8" s="3">
        <f>100*J8/$C8</f>
        <v>15.764726020889833</v>
      </c>
      <c r="AL8" s="3">
        <f>100*K8/$C8</f>
        <v>14.91778685924738</v>
      </c>
      <c r="AM8" s="3">
        <f>100*N8/$C8</f>
        <v>2.6503828189696574</v>
      </c>
      <c r="AN8" s="3">
        <f>100*O8/$C8</f>
        <v>0.93094966681277935</v>
      </c>
      <c r="AO8" s="3">
        <f>100*P8/$C8</f>
        <v>0.83972794135917905</v>
      </c>
      <c r="AP8" s="3"/>
      <c r="AQ8" s="3">
        <f>100*R8/$C8</f>
        <v>4.8917188224997474</v>
      </c>
      <c r="AR8" s="3">
        <f>100*S8/$C8</f>
        <v>1.6272265872861844</v>
      </c>
      <c r="AS8" s="3">
        <f>100*T8/$C8</f>
        <v>0.48454489099123665</v>
      </c>
      <c r="AT8" s="3">
        <f>100*U8/$C8</f>
        <v>0.83918192715728801</v>
      </c>
      <c r="AU8" s="3">
        <f>100*V8/$C8</f>
        <v>0.1809044444289255</v>
      </c>
      <c r="AV8" s="3">
        <f>100*W8/$C8</f>
        <v>1.5026410944060502</v>
      </c>
      <c r="AW8" s="3"/>
      <c r="AX8" s="3">
        <f>100*Y8/$C8</f>
        <v>1.1970840048209059</v>
      </c>
      <c r="AY8" s="3">
        <f>100*Z8/$C8</f>
        <v>6.8020929136873676</v>
      </c>
      <c r="AZ8" s="3">
        <f>100*AA8/$C8</f>
        <v>5.6050063103455727</v>
      </c>
      <c r="BA8" s="3"/>
      <c r="BB8" s="3">
        <f>100*AC8/$C8</f>
        <v>0.25721926757765395</v>
      </c>
      <c r="BC8" s="3">
        <f>100*AD8/$C8</f>
        <v>0.84693981127267592</v>
      </c>
      <c r="BD8" s="3">
        <f>100*AE8/$C8</f>
        <v>1.2078847568978142</v>
      </c>
      <c r="BE8" s="3">
        <f t="shared" si="1"/>
        <v>46.160449894914194</v>
      </c>
      <c r="BF8" s="3">
        <f t="shared" si="2"/>
        <v>28.801154522831172</v>
      </c>
      <c r="BG8" s="5"/>
    </row>
    <row r="9" spans="1:59" x14ac:dyDescent="0.2">
      <c r="A9" s="4">
        <f t="shared" si="0"/>
        <v>2026</v>
      </c>
      <c r="B9" s="4">
        <v>46023</v>
      </c>
      <c r="C9" s="2">
        <v>3208262.25</v>
      </c>
      <c r="D9" s="20">
        <f t="shared" si="5"/>
        <v>4.209205942362533E-2</v>
      </c>
      <c r="E9" s="2">
        <v>2328682</v>
      </c>
      <c r="F9" s="20">
        <f t="shared" si="6"/>
        <v>2.1238992580534143E-2</v>
      </c>
      <c r="G9" s="7">
        <v>40.96203321996957</v>
      </c>
      <c r="H9" s="2">
        <v>66.30528342189956</v>
      </c>
      <c r="I9" s="2">
        <v>20458.4575</v>
      </c>
      <c r="J9" s="2">
        <v>509116.9</v>
      </c>
      <c r="K9" s="2">
        <v>476610.1</v>
      </c>
      <c r="L9" s="2">
        <f t="shared" si="3"/>
        <v>515376.61</v>
      </c>
      <c r="M9" s="15">
        <f t="shared" si="4"/>
        <v>-6259.7099999999627</v>
      </c>
      <c r="N9" s="2">
        <v>85824.86</v>
      </c>
      <c r="O9" s="2">
        <v>29130.1</v>
      </c>
      <c r="P9" s="2">
        <v>26596.59</v>
      </c>
      <c r="Q9" s="2">
        <v>0</v>
      </c>
      <c r="R9" s="2">
        <v>155085.20000000001</v>
      </c>
      <c r="S9" s="2">
        <v>52667.26</v>
      </c>
      <c r="T9" s="2">
        <v>15362.3</v>
      </c>
      <c r="U9" s="2">
        <v>26892.71</v>
      </c>
      <c r="V9" s="2">
        <v>5768.7460000000001</v>
      </c>
      <c r="W9" s="2">
        <v>46475.195500000009</v>
      </c>
      <c r="X9" s="2">
        <v>0</v>
      </c>
      <c r="Y9" s="2">
        <v>36941.480000000003</v>
      </c>
      <c r="Z9" s="2">
        <v>216914.9</v>
      </c>
      <c r="AA9" s="2">
        <v>179973.4</v>
      </c>
      <c r="AB9" s="2">
        <v>0</v>
      </c>
      <c r="AC9" s="2">
        <v>7918.9440000000004</v>
      </c>
      <c r="AD9" s="2">
        <v>32506.84</v>
      </c>
      <c r="AE9" s="2">
        <v>38766.51</v>
      </c>
      <c r="AF9" s="2"/>
      <c r="AG9" s="2">
        <v>1427390</v>
      </c>
      <c r="AH9" s="2">
        <v>892953.5</v>
      </c>
      <c r="AI9" s="3">
        <f>100*AE9/AG8</f>
        <v>2.7278651495640793</v>
      </c>
      <c r="AJ9" s="3"/>
      <c r="AK9" s="3">
        <f>100*J9/$C9</f>
        <v>15.868930290845146</v>
      </c>
      <c r="AL9" s="3">
        <f>100*K9/$C9</f>
        <v>14.855708881030534</v>
      </c>
      <c r="AM9" s="3">
        <f>100*N9/$C9</f>
        <v>2.6751198409668659</v>
      </c>
      <c r="AN9" s="3">
        <f>100*O9/$C9</f>
        <v>0.90797128570147279</v>
      </c>
      <c r="AO9" s="3">
        <f>100*P9/$C9</f>
        <v>0.82900299063768867</v>
      </c>
      <c r="AP9" s="3"/>
      <c r="AQ9" s="3">
        <f>100*R9/$C9</f>
        <v>4.8339315154177314</v>
      </c>
      <c r="AR9" s="3">
        <f>100*S9/$C9</f>
        <v>1.6416133063935157</v>
      </c>
      <c r="AS9" s="3">
        <f>100*T9/$C9</f>
        <v>0.47883554407062578</v>
      </c>
      <c r="AT9" s="3">
        <f>100*U9/$C9</f>
        <v>0.83823290942004502</v>
      </c>
      <c r="AU9" s="3">
        <f>100*V9/$C9</f>
        <v>0.17980905395124727</v>
      </c>
      <c r="AV9" s="3">
        <f>100*W9/$C9</f>
        <v>1.4486096172468448</v>
      </c>
      <c r="AW9" s="3"/>
      <c r="AX9" s="3">
        <f>100*Y9/$C9</f>
        <v>1.1514482645550563</v>
      </c>
      <c r="AY9" s="3">
        <f>100*Z9/$C9</f>
        <v>6.7611336947283531</v>
      </c>
      <c r="AZ9" s="3">
        <f>100*AA9/$C9</f>
        <v>5.6096848067828624</v>
      </c>
      <c r="BA9" s="3"/>
      <c r="BB9" s="3">
        <f>100*AC9/$C9</f>
        <v>0.24682969729173482</v>
      </c>
      <c r="BC9" s="3">
        <f>100*AD9/$C9</f>
        <v>1.0132226565954825</v>
      </c>
      <c r="BD9" s="3">
        <f>100*AE9/$C9</f>
        <v>1.2083335768452221</v>
      </c>
      <c r="BE9" s="3">
        <f t="shared" si="1"/>
        <v>44.491063659150683</v>
      </c>
      <c r="BF9" s="3">
        <f t="shared" si="2"/>
        <v>27.83293354525491</v>
      </c>
      <c r="BG9" s="5"/>
    </row>
    <row r="10" spans="1:59" x14ac:dyDescent="0.2">
      <c r="A10" s="4">
        <f t="shared" si="0"/>
        <v>2027</v>
      </c>
      <c r="B10" s="4">
        <v>46388</v>
      </c>
      <c r="C10" s="2">
        <v>3339543</v>
      </c>
      <c r="D10" s="20">
        <f t="shared" si="5"/>
        <v>4.0919581932555543E-2</v>
      </c>
      <c r="E10" s="2">
        <v>2376292.75</v>
      </c>
      <c r="F10" s="20">
        <f t="shared" si="6"/>
        <v>2.044536351464047E-2</v>
      </c>
      <c r="G10" s="7">
        <v>41.43632192498147</v>
      </c>
      <c r="H10" s="2">
        <v>67.085501809934982</v>
      </c>
      <c r="I10" s="2">
        <v>20662.065000000002</v>
      </c>
      <c r="J10" s="2">
        <v>530262.80000000005</v>
      </c>
      <c r="K10" s="2">
        <v>501086.2</v>
      </c>
      <c r="L10" s="2">
        <f t="shared" si="3"/>
        <v>541057.28000000003</v>
      </c>
      <c r="M10" s="15">
        <f t="shared" si="4"/>
        <v>-10794.479999999981</v>
      </c>
      <c r="N10" s="2">
        <v>90216.52</v>
      </c>
      <c r="O10" s="2">
        <v>29585.119999999999</v>
      </c>
      <c r="P10" s="2">
        <v>27334.86</v>
      </c>
      <c r="Q10" s="2">
        <v>0</v>
      </c>
      <c r="R10" s="2">
        <v>161462.9</v>
      </c>
      <c r="S10" s="2">
        <v>55370.97</v>
      </c>
      <c r="T10" s="2">
        <v>15821.99</v>
      </c>
      <c r="U10" s="2">
        <v>28008.49</v>
      </c>
      <c r="V10" s="2">
        <v>5865.87</v>
      </c>
      <c r="W10" s="2">
        <v>48676.599000000002</v>
      </c>
      <c r="X10" s="2">
        <v>0</v>
      </c>
      <c r="Y10" s="2">
        <v>38970.370000000003</v>
      </c>
      <c r="Z10" s="2">
        <v>231457.2</v>
      </c>
      <c r="AA10" s="2">
        <v>192486.8</v>
      </c>
      <c r="AB10" s="2">
        <v>0</v>
      </c>
      <c r="AC10" s="2">
        <v>7718.9440000000004</v>
      </c>
      <c r="AD10" s="2">
        <v>29176.639999999999</v>
      </c>
      <c r="AE10" s="2">
        <v>39971.08</v>
      </c>
      <c r="AF10" s="2"/>
      <c r="AG10" s="2">
        <v>1438184</v>
      </c>
      <c r="AH10" s="2">
        <v>903748</v>
      </c>
      <c r="AI10" s="3">
        <f>100*AE10/AG9</f>
        <v>2.800291441021725</v>
      </c>
      <c r="AJ10" s="3"/>
      <c r="AK10" s="3">
        <f>100*J10/$C10</f>
        <v>15.878304306906665</v>
      </c>
      <c r="AL10" s="3">
        <f>100*K10/$C10</f>
        <v>15.004633867568108</v>
      </c>
      <c r="AM10" s="3">
        <f>100*N10/$C10</f>
        <v>2.7014630444944112</v>
      </c>
      <c r="AN10" s="3">
        <f>100*O10/$C10</f>
        <v>0.88590325083402133</v>
      </c>
      <c r="AO10" s="3">
        <f>100*P10/$C10</f>
        <v>0.81852097727144102</v>
      </c>
      <c r="AP10" s="3"/>
      <c r="AQ10" s="3">
        <f>100*R10/$C10</f>
        <v>4.8348801018582481</v>
      </c>
      <c r="AR10" s="3">
        <f>100*S10/$C10</f>
        <v>1.6580403366568419</v>
      </c>
      <c r="AS10" s="3">
        <f>100*T10/$C10</f>
        <v>0.47377710063921918</v>
      </c>
      <c r="AT10" s="3">
        <f>100*U10/$C10</f>
        <v>0.83869230011411744</v>
      </c>
      <c r="AU10" s="3">
        <f>100*V10/$C10</f>
        <v>0.17564888369456538</v>
      </c>
      <c r="AV10" s="3">
        <f>100*W10/$C10</f>
        <v>1.4575826393012459</v>
      </c>
      <c r="AW10" s="3"/>
      <c r="AX10" s="3">
        <f>100*Y10/$C10</f>
        <v>1.1669372126665236</v>
      </c>
      <c r="AY10" s="3">
        <f>100*Z10/$C10</f>
        <v>6.9308046041030167</v>
      </c>
      <c r="AZ10" s="3">
        <f>100*AA10/$C10</f>
        <v>5.763866493109985</v>
      </c>
      <c r="BA10" s="3"/>
      <c r="BB10" s="3">
        <f>100*AC10/$C10</f>
        <v>0.23113773351623262</v>
      </c>
      <c r="BC10" s="3">
        <f>100*AD10/$C10</f>
        <v>0.87367163710723295</v>
      </c>
      <c r="BD10" s="3">
        <f>100*AE10/$C10</f>
        <v>1.1969026899788384</v>
      </c>
      <c r="BE10" s="3">
        <f t="shared" si="1"/>
        <v>43.065293664432531</v>
      </c>
      <c r="BF10" s="3">
        <f t="shared" si="2"/>
        <v>27.062026151482403</v>
      </c>
      <c r="BG10" s="5"/>
    </row>
    <row r="11" spans="1:59" x14ac:dyDescent="0.2">
      <c r="A11" s="4">
        <f t="shared" si="0"/>
        <v>2028</v>
      </c>
      <c r="B11" s="4">
        <v>46753</v>
      </c>
      <c r="C11" s="2">
        <v>3480021</v>
      </c>
      <c r="D11" s="20">
        <f t="shared" si="5"/>
        <v>4.2065037042493536E-2</v>
      </c>
      <c r="E11" s="2">
        <v>2427698</v>
      </c>
      <c r="F11" s="20">
        <f t="shared" si="6"/>
        <v>2.1632540855919372E-2</v>
      </c>
      <c r="G11" s="7">
        <v>41.897450582010578</v>
      </c>
      <c r="H11" s="2">
        <v>68.01541762190358</v>
      </c>
      <c r="I11" s="2">
        <v>20877.217350269999</v>
      </c>
      <c r="J11" s="2">
        <v>552568.30000000005</v>
      </c>
      <c r="K11" s="2">
        <v>521391.6</v>
      </c>
      <c r="L11" s="2">
        <f t="shared" si="3"/>
        <v>562498.26</v>
      </c>
      <c r="M11" s="15">
        <f t="shared" si="4"/>
        <v>-9929.9599999999627</v>
      </c>
      <c r="N11" s="2">
        <v>94619.95</v>
      </c>
      <c r="O11" s="2">
        <v>30339.93</v>
      </c>
      <c r="P11" s="2">
        <v>28001.59</v>
      </c>
      <c r="Q11" s="2">
        <v>0</v>
      </c>
      <c r="R11" s="2">
        <v>167846.3</v>
      </c>
      <c r="S11" s="2">
        <v>57715.12</v>
      </c>
      <c r="T11" s="2">
        <v>16291.95</v>
      </c>
      <c r="U11" s="2">
        <v>29176.23</v>
      </c>
      <c r="V11" s="2">
        <v>5980.125</v>
      </c>
      <c r="W11" s="2">
        <v>50712.356100000012</v>
      </c>
      <c r="X11" s="2">
        <v>0</v>
      </c>
      <c r="Y11" s="2">
        <v>43797.32</v>
      </c>
      <c r="Z11" s="2">
        <v>244381.1</v>
      </c>
      <c r="AA11" s="2">
        <v>200583.8</v>
      </c>
      <c r="AB11" s="2">
        <v>0</v>
      </c>
      <c r="AC11" s="2">
        <v>7970.4695269633539</v>
      </c>
      <c r="AD11" s="2">
        <v>31176.75</v>
      </c>
      <c r="AE11" s="2">
        <v>41106.660000000003</v>
      </c>
      <c r="AF11" s="2"/>
      <c r="AG11" s="2">
        <v>1448114</v>
      </c>
      <c r="AH11" s="2">
        <v>913677.9</v>
      </c>
      <c r="AI11" s="3">
        <f>100*AE11/AG10</f>
        <v>2.8582337169652843</v>
      </c>
      <c r="AJ11" s="3"/>
      <c r="AK11" s="3">
        <f>100*J11/$C11</f>
        <v>15.878303607937999</v>
      </c>
      <c r="AL11" s="3">
        <f>100*K11/$C11</f>
        <v>14.982426830182922</v>
      </c>
      <c r="AM11" s="3">
        <f>100*N11/$C11</f>
        <v>2.7189476730169155</v>
      </c>
      <c r="AN11" s="3">
        <f>100*O11/$C11</f>
        <v>0.87183180791150394</v>
      </c>
      <c r="AO11" s="3">
        <f>100*P11/$C11</f>
        <v>0.80463853522722995</v>
      </c>
      <c r="AP11" s="3"/>
      <c r="AQ11" s="3">
        <f>100*R11/$C11</f>
        <v>4.8231404350720872</v>
      </c>
      <c r="AR11" s="3">
        <f>100*S11/$C11</f>
        <v>1.6584704517587681</v>
      </c>
      <c r="AS11" s="3">
        <f>100*T11/$C11</f>
        <v>0.46815665767534159</v>
      </c>
      <c r="AT11" s="3">
        <f>100*U11/$C11</f>
        <v>0.83839235452889505</v>
      </c>
      <c r="AU11" s="3">
        <f>100*V11/$C11</f>
        <v>0.17184163543840683</v>
      </c>
      <c r="AV11" s="3">
        <f>100*W11/$C11</f>
        <v>1.4572428183623034</v>
      </c>
      <c r="AW11" s="3"/>
      <c r="AX11" s="3">
        <f>100*Y11/$C11</f>
        <v>1.2585360835466224</v>
      </c>
      <c r="AY11" s="3">
        <f>100*Z11/$C11</f>
        <v>7.0224030257288677</v>
      </c>
      <c r="AZ11" s="3">
        <f>100*AA11/$C11</f>
        <v>5.7638675168914206</v>
      </c>
      <c r="BA11" s="3"/>
      <c r="BB11" s="3">
        <f>100*AC11/$C11</f>
        <v>0.22903509855151316</v>
      </c>
      <c r="BC11" s="3">
        <f>100*AD11/$C11</f>
        <v>0.89587821452801575</v>
      </c>
      <c r="BD11" s="3">
        <f>100*AE11/$C11</f>
        <v>1.181218734024881</v>
      </c>
      <c r="BE11" s="3">
        <f t="shared" si="1"/>
        <v>41.612220156142733</v>
      </c>
      <c r="BF11" s="3">
        <f t="shared" si="2"/>
        <v>26.254953633900485</v>
      </c>
      <c r="BG11" s="5"/>
    </row>
    <row r="12" spans="1:59" x14ac:dyDescent="0.2">
      <c r="A12" s="4">
        <f t="shared" si="0"/>
        <v>2029</v>
      </c>
      <c r="B12" s="4">
        <v>47119</v>
      </c>
      <c r="C12" s="2">
        <v>3616163</v>
      </c>
      <c r="D12" s="20">
        <f t="shared" si="5"/>
        <v>3.9121028292645361E-2</v>
      </c>
      <c r="E12" s="2">
        <v>2473208</v>
      </c>
      <c r="F12" s="20">
        <f t="shared" si="6"/>
        <v>1.8746153763771277E-2</v>
      </c>
      <c r="G12" s="7">
        <v>42.346997951706065</v>
      </c>
      <c r="H12" s="2">
        <v>68.753377391154416</v>
      </c>
      <c r="I12" s="2">
        <v>21072.467738705876</v>
      </c>
      <c r="J12" s="2">
        <v>574185.4</v>
      </c>
      <c r="K12" s="2">
        <v>541620.80000000005</v>
      </c>
      <c r="L12" s="2">
        <f t="shared" si="3"/>
        <v>583682.53</v>
      </c>
      <c r="M12" s="15">
        <f t="shared" si="4"/>
        <v>-9497.1300000000047</v>
      </c>
      <c r="N12" s="2">
        <v>98922.83</v>
      </c>
      <c r="O12" s="2">
        <v>31104.63</v>
      </c>
      <c r="P12" s="2">
        <v>28850.61</v>
      </c>
      <c r="Q12" s="2">
        <v>0</v>
      </c>
      <c r="R12" s="2">
        <v>174311.8</v>
      </c>
      <c r="S12" s="2">
        <v>60108.09</v>
      </c>
      <c r="T12" s="2">
        <v>16782.29</v>
      </c>
      <c r="U12" s="2">
        <v>30363.759999999998</v>
      </c>
      <c r="V12" s="2">
        <v>6145.6850000000004</v>
      </c>
      <c r="W12" s="2">
        <v>52683.562300000005</v>
      </c>
      <c r="X12" s="2">
        <v>0</v>
      </c>
      <c r="Y12" s="2">
        <v>46204.85</v>
      </c>
      <c r="Z12" s="2">
        <v>254635.7</v>
      </c>
      <c r="AA12" s="2">
        <v>208430.9</v>
      </c>
      <c r="AB12" s="2">
        <v>0</v>
      </c>
      <c r="AC12" s="2">
        <v>8228.4145892664947</v>
      </c>
      <c r="AD12" s="2">
        <v>32564.6</v>
      </c>
      <c r="AE12" s="2">
        <v>42061.73</v>
      </c>
      <c r="AF12" s="2"/>
      <c r="AG12" s="2">
        <v>1457611</v>
      </c>
      <c r="AH12" s="2">
        <v>923175</v>
      </c>
      <c r="AI12" s="3">
        <f>100*AE12/AG11</f>
        <v>2.904586931691842</v>
      </c>
      <c r="AJ12" s="3"/>
      <c r="AK12" s="3">
        <f>100*J12/$C12</f>
        <v>15.878305264447427</v>
      </c>
      <c r="AL12" s="3">
        <f>100*K12/$C12</f>
        <v>14.97777616772253</v>
      </c>
      <c r="AM12" s="3">
        <f>100*N12/$C12</f>
        <v>2.7355744196265488</v>
      </c>
      <c r="AN12" s="3">
        <f>100*O12/$C12</f>
        <v>0.86015564010803713</v>
      </c>
      <c r="AO12" s="3">
        <f>100*P12/$C12</f>
        <v>0.7978238259724465</v>
      </c>
      <c r="AP12" s="3"/>
      <c r="AQ12" s="3">
        <f>100*R12/$C12</f>
        <v>4.8203524011500587</v>
      </c>
      <c r="AR12" s="3">
        <f>100*S12/$C12</f>
        <v>1.6622063220048433</v>
      </c>
      <c r="AS12" s="3">
        <f>100*T12/$C12</f>
        <v>0.46409108217743505</v>
      </c>
      <c r="AT12" s="3">
        <f>100*U12/$C12</f>
        <v>0.83966790213826092</v>
      </c>
      <c r="AU12" s="3">
        <f>100*V12/$C12</f>
        <v>0.16995044194633926</v>
      </c>
      <c r="AV12" s="3">
        <f>100*W12/$C12</f>
        <v>1.4568912490946897</v>
      </c>
      <c r="AW12" s="3"/>
      <c r="AX12" s="3">
        <f>100*Y12/$C12</f>
        <v>1.2777313965106107</v>
      </c>
      <c r="AY12" s="3">
        <f>100*Z12/$C12</f>
        <v>7.0415990650863911</v>
      </c>
      <c r="AZ12" s="3">
        <f>100*AA12/$C12</f>
        <v>5.7638690512568154</v>
      </c>
      <c r="BA12" s="3"/>
      <c r="BB12" s="3">
        <f>100*AC12/$C12</f>
        <v>0.22754545603354975</v>
      </c>
      <c r="BC12" s="3">
        <f>100*AD12/$C12</f>
        <v>0.90052909672489878</v>
      </c>
      <c r="BD12" s="3">
        <f>100*AE12/$C12</f>
        <v>1.1631591275061439</v>
      </c>
      <c r="BE12" s="3">
        <f t="shared" si="1"/>
        <v>40.308221725624648</v>
      </c>
      <c r="BF12" s="3">
        <f t="shared" si="2"/>
        <v>25.529131291924617</v>
      </c>
      <c r="BG12" s="5"/>
    </row>
    <row r="13" spans="1:59" x14ac:dyDescent="0.2">
      <c r="A13" s="4">
        <f t="shared" si="0"/>
        <v>2030</v>
      </c>
      <c r="B13" s="4">
        <v>47484</v>
      </c>
      <c r="C13" s="2">
        <v>3756406</v>
      </c>
      <c r="D13" s="20">
        <f>(C13-C12)/C12</f>
        <v>3.878226728164632E-2</v>
      </c>
      <c r="E13" s="2">
        <v>2518749</v>
      </c>
      <c r="F13" s="20">
        <f t="shared" si="6"/>
        <v>1.8413736329495941E-2</v>
      </c>
      <c r="G13" s="7">
        <v>42.782392969843954</v>
      </c>
      <c r="H13" s="2">
        <v>69.497751628189135</v>
      </c>
      <c r="I13" s="2">
        <v>21255.81298510659</v>
      </c>
      <c r="J13" s="2">
        <v>596453.6</v>
      </c>
      <c r="K13" s="2">
        <v>562193.5</v>
      </c>
      <c r="L13" s="2">
        <f t="shared" si="3"/>
        <v>605071.6</v>
      </c>
      <c r="M13" s="15">
        <f t="shared" si="4"/>
        <v>-8618</v>
      </c>
      <c r="N13" s="2">
        <v>102932.9</v>
      </c>
      <c r="O13" s="2">
        <v>31888.45</v>
      </c>
      <c r="P13" s="2">
        <v>29867.24</v>
      </c>
      <c r="Q13" s="2">
        <v>0</v>
      </c>
      <c r="R13" s="2">
        <v>180990.6</v>
      </c>
      <c r="S13" s="2">
        <v>62553.37</v>
      </c>
      <c r="T13" s="2">
        <v>17286.96</v>
      </c>
      <c r="U13" s="2">
        <v>31577.99</v>
      </c>
      <c r="V13" s="2">
        <v>6365.9889999999996</v>
      </c>
      <c r="W13" s="2">
        <v>54714.342799999991</v>
      </c>
      <c r="X13" s="2">
        <v>0</v>
      </c>
      <c r="Y13" s="2">
        <v>47880.25</v>
      </c>
      <c r="Z13" s="2">
        <v>264394.5</v>
      </c>
      <c r="AA13" s="2">
        <v>216514.3</v>
      </c>
      <c r="AB13" s="2">
        <v>0</v>
      </c>
      <c r="AC13" s="2">
        <v>8491.9905555554324</v>
      </c>
      <c r="AD13" s="2">
        <v>34260.06</v>
      </c>
      <c r="AE13" s="2">
        <v>42878.1</v>
      </c>
      <c r="AF13" s="2"/>
      <c r="AG13" s="2">
        <v>1466229</v>
      </c>
      <c r="AH13" s="2">
        <v>931793</v>
      </c>
      <c r="AI13" s="3">
        <f>100*AE13/AG12</f>
        <v>2.9416696224164061</v>
      </c>
      <c r="AJ13" s="3"/>
      <c r="AK13" s="3">
        <f>100*J13/$C13</f>
        <v>15.878304954256809</v>
      </c>
      <c r="AL13" s="3">
        <f>100*K13/$C13</f>
        <v>14.966260303066282</v>
      </c>
      <c r="AM13" s="3">
        <f>100*N13/$C13</f>
        <v>2.7401963472531987</v>
      </c>
      <c r="AN13" s="3">
        <f>100*O13/$C13</f>
        <v>0.84890850456526801</v>
      </c>
      <c r="AO13" s="3">
        <f>100*P13/$C13</f>
        <v>0.79510148796482594</v>
      </c>
      <c r="AP13" s="3"/>
      <c r="AQ13" s="3">
        <f>100*R13/$C13</f>
        <v>4.8181852547355106</v>
      </c>
      <c r="AR13" s="3">
        <f>100*S13/$C13</f>
        <v>1.6652451838273072</v>
      </c>
      <c r="AS13" s="3">
        <f>100*T13/$C13</f>
        <v>0.46019945660825801</v>
      </c>
      <c r="AT13" s="3">
        <f>100*U13/$C13</f>
        <v>0.84064368973960746</v>
      </c>
      <c r="AU13" s="3">
        <f>100*V13/$C13</f>
        <v>0.16947020636214508</v>
      </c>
      <c r="AV13" s="3">
        <f>100*W13/$C13</f>
        <v>1.4565609468199123</v>
      </c>
      <c r="AW13" s="3"/>
      <c r="AX13" s="3">
        <f>100*Y13/$C13</f>
        <v>1.2746292599894686</v>
      </c>
      <c r="AY13" s="3">
        <f>100*Z13/$C13</f>
        <v>7.0384963712655129</v>
      </c>
      <c r="AZ13" s="3">
        <f>100*AA13/$C13</f>
        <v>5.7638684423355731</v>
      </c>
      <c r="BA13" s="3"/>
      <c r="BB13" s="3">
        <f>100*AC13/$C13</f>
        <v>0.22606689893359325</v>
      </c>
      <c r="BC13" s="3">
        <f>100*AD13/$C13</f>
        <v>0.91204358634290328</v>
      </c>
      <c r="BD13" s="3">
        <f>100*AE13/$C13</f>
        <v>1.1414660715588252</v>
      </c>
      <c r="BE13" s="3">
        <f t="shared" si="1"/>
        <v>39.032761634392024</v>
      </c>
      <c r="BF13" s="3">
        <f t="shared" si="2"/>
        <v>24.805439028688593</v>
      </c>
      <c r="BG13" s="5"/>
    </row>
    <row r="14" spans="1:59" x14ac:dyDescent="0.2">
      <c r="A14" s="4">
        <f t="shared" si="0"/>
        <v>2031</v>
      </c>
      <c r="B14" s="4">
        <v>47849</v>
      </c>
      <c r="C14" s="2">
        <v>3902954</v>
      </c>
      <c r="D14" s="20">
        <f t="shared" si="5"/>
        <v>3.901282236265196E-2</v>
      </c>
      <c r="E14" s="2">
        <v>2565699</v>
      </c>
      <c r="F14" s="20">
        <f t="shared" si="6"/>
        <v>1.8640205911744284E-2</v>
      </c>
      <c r="G14" s="7">
        <v>43.204319348182651</v>
      </c>
      <c r="H14" s="2">
        <v>70.252553598575361</v>
      </c>
      <c r="I14" s="2">
        <v>21437.078506768743</v>
      </c>
      <c r="J14" s="2">
        <v>619722.9</v>
      </c>
      <c r="K14" s="2">
        <v>583195</v>
      </c>
      <c r="L14" s="2">
        <f t="shared" si="3"/>
        <v>626761.59</v>
      </c>
      <c r="M14" s="15">
        <f t="shared" si="4"/>
        <v>-7038.6899999999441</v>
      </c>
      <c r="N14" s="2">
        <v>106718.8</v>
      </c>
      <c r="O14" s="2">
        <v>32698.13</v>
      </c>
      <c r="P14" s="2">
        <v>30975.73</v>
      </c>
      <c r="Q14" s="2">
        <v>0</v>
      </c>
      <c r="R14" s="2">
        <v>187841.3</v>
      </c>
      <c r="S14" s="2">
        <v>65027.91</v>
      </c>
      <c r="T14" s="2">
        <v>17805.64</v>
      </c>
      <c r="U14" s="2">
        <v>32808.65</v>
      </c>
      <c r="V14" s="2">
        <v>6601.09</v>
      </c>
      <c r="W14" s="2">
        <v>56836.913200000003</v>
      </c>
      <c r="X14" s="2">
        <v>0</v>
      </c>
      <c r="Y14" s="2">
        <v>49748.19</v>
      </c>
      <c r="Z14" s="2">
        <v>274709.3</v>
      </c>
      <c r="AA14" s="2">
        <v>224961.1</v>
      </c>
      <c r="AB14" s="2">
        <v>0</v>
      </c>
      <c r="AC14" s="2">
        <v>8761.0730671839519</v>
      </c>
      <c r="AD14" s="2">
        <v>36527.919999999998</v>
      </c>
      <c r="AE14" s="2">
        <v>43566.59</v>
      </c>
      <c r="AF14" s="2"/>
      <c r="AG14" s="2">
        <v>1473268</v>
      </c>
      <c r="AH14" s="2">
        <v>938831.7</v>
      </c>
      <c r="AI14" s="3">
        <f>100*AE14/AG13</f>
        <v>2.9713359918539326</v>
      </c>
      <c r="AJ14" s="3"/>
      <c r="AK14" s="3">
        <f>100*J14/$C14</f>
        <v>15.878303971812119</v>
      </c>
      <c r="AL14" s="3">
        <f>100*K14/$C14</f>
        <v>14.942400038534915</v>
      </c>
      <c r="AM14" s="3">
        <f>100*N14/$C14</f>
        <v>2.7343084238246211</v>
      </c>
      <c r="AN14" s="3">
        <f>100*O14/$C14</f>
        <v>0.83777902583530317</v>
      </c>
      <c r="AO14" s="3">
        <f>100*P14/$C14</f>
        <v>0.79364834942968843</v>
      </c>
      <c r="AP14" s="3"/>
      <c r="AQ14" s="3">
        <f>100*R14/$C14</f>
        <v>4.8127982036170556</v>
      </c>
      <c r="AR14" s="3">
        <f>100*S14/$C14</f>
        <v>1.6661203283461705</v>
      </c>
      <c r="AS14" s="3">
        <f>100*T14/$C14</f>
        <v>0.45620932247728258</v>
      </c>
      <c r="AT14" s="3">
        <f>100*U14/$C14</f>
        <v>0.84061072715691754</v>
      </c>
      <c r="AU14" s="3">
        <f>100*V14/$C14</f>
        <v>0.16913061235156757</v>
      </c>
      <c r="AV14" s="3">
        <f>100*W14/$C14</f>
        <v>1.4562537298671725</v>
      </c>
      <c r="AW14" s="3"/>
      <c r="AX14" s="3">
        <f>100*Y14/$C14</f>
        <v>1.2746291654987478</v>
      </c>
      <c r="AY14" s="3">
        <f>100*Z14/$C14</f>
        <v>7.038496994840318</v>
      </c>
      <c r="AZ14" s="3">
        <f>100*AA14/$C14</f>
        <v>5.7638675731253812</v>
      </c>
      <c r="BA14" s="3"/>
      <c r="BB14" s="3">
        <f>100*AC14/$C14</f>
        <v>0.22447287534477608</v>
      </c>
      <c r="BC14" s="3">
        <f>100*AD14/$C14</f>
        <v>0.93590444570958309</v>
      </c>
      <c r="BD14" s="3">
        <f>100*AE14/$C14</f>
        <v>1.116246566062526</v>
      </c>
      <c r="BE14" s="3">
        <f t="shared" si="1"/>
        <v>37.747511244047459</v>
      </c>
      <c r="BF14" s="3">
        <f t="shared" si="2"/>
        <v>24.05438803531889</v>
      </c>
      <c r="BG14" s="5"/>
    </row>
    <row r="15" spans="1:59" x14ac:dyDescent="0.2">
      <c r="A15" s="4">
        <f t="shared" si="0"/>
        <v>2032</v>
      </c>
      <c r="B15" s="4">
        <v>48214</v>
      </c>
      <c r="C15" s="2">
        <v>4054711</v>
      </c>
      <c r="D15" s="20">
        <f t="shared" si="5"/>
        <v>3.8882600204870464E-2</v>
      </c>
      <c r="E15" s="2">
        <v>2613196</v>
      </c>
      <c r="F15" s="20">
        <f t="shared" si="6"/>
        <v>1.8512304054372708E-2</v>
      </c>
      <c r="G15" s="7">
        <v>43.610909215043797</v>
      </c>
      <c r="H15" s="2">
        <v>71.015431191604492</v>
      </c>
      <c r="I15" s="2">
        <v>21610.3417054866</v>
      </c>
      <c r="J15" s="2">
        <v>643819.30000000005</v>
      </c>
      <c r="K15" s="2">
        <v>604783.1</v>
      </c>
      <c r="L15" s="2">
        <f t="shared" si="3"/>
        <v>648908.48</v>
      </c>
      <c r="M15" s="15">
        <f t="shared" si="4"/>
        <v>-5089.1799999999348</v>
      </c>
      <c r="N15" s="2">
        <v>110479.9</v>
      </c>
      <c r="O15" s="2">
        <v>33529.800000000003</v>
      </c>
      <c r="P15" s="2">
        <v>32130.25</v>
      </c>
      <c r="Q15" s="2">
        <v>0</v>
      </c>
      <c r="R15" s="2">
        <v>194934.9</v>
      </c>
      <c r="S15" s="2">
        <v>67591.67</v>
      </c>
      <c r="T15" s="2">
        <v>18338.23</v>
      </c>
      <c r="U15" s="2">
        <v>34084.660000000003</v>
      </c>
      <c r="V15" s="2">
        <v>6848.6329999999998</v>
      </c>
      <c r="W15" s="2">
        <v>59035.745899999994</v>
      </c>
      <c r="X15" s="2">
        <v>0</v>
      </c>
      <c r="Y15" s="2">
        <v>51682.53</v>
      </c>
      <c r="Z15" s="2">
        <v>285390.7</v>
      </c>
      <c r="AA15" s="2">
        <v>233708.2</v>
      </c>
      <c r="AB15" s="2">
        <v>0</v>
      </c>
      <c r="AC15" s="2">
        <v>9035.9561144018098</v>
      </c>
      <c r="AD15" s="2">
        <v>39036.199999999997</v>
      </c>
      <c r="AE15" s="2">
        <v>44125.38</v>
      </c>
      <c r="AF15" s="2"/>
      <c r="AG15" s="2">
        <v>1478357</v>
      </c>
      <c r="AH15" s="2">
        <v>943920.9</v>
      </c>
      <c r="AI15" s="3">
        <f>100*AE15/AG14</f>
        <v>2.9950681070925316</v>
      </c>
      <c r="AJ15" s="3"/>
      <c r="AK15" s="3">
        <f>100*J15/$C15</f>
        <v>15.878303040586617</v>
      </c>
      <c r="AL15" s="3">
        <f>100*K15/$C15</f>
        <v>14.915566115562861</v>
      </c>
      <c r="AM15" s="3">
        <f>100*N15/$C15</f>
        <v>2.7247293333606266</v>
      </c>
      <c r="AN15" s="3">
        <f>100*O15/$C15</f>
        <v>0.82693439803724622</v>
      </c>
      <c r="AO15" s="3">
        <f>100*P15/$C15</f>
        <v>0.79241775801037362</v>
      </c>
      <c r="AP15" s="3"/>
      <c r="AQ15" s="3">
        <f>100*R15/$C15</f>
        <v>4.807615141991624</v>
      </c>
      <c r="AR15" s="3">
        <f>100*S15/$C15</f>
        <v>1.666991062988213</v>
      </c>
      <c r="AS15" s="3">
        <f>100*T15/$C15</f>
        <v>0.45226971786645215</v>
      </c>
      <c r="AT15" s="3">
        <f>100*U15/$C15</f>
        <v>0.84061872720398578</v>
      </c>
      <c r="AU15" s="3">
        <f>100*V15/$C15</f>
        <v>0.16890557674763995</v>
      </c>
      <c r="AV15" s="3">
        <f>100*W15/$C15</f>
        <v>1.4559791289687476</v>
      </c>
      <c r="AW15" s="3"/>
      <c r="AX15" s="3">
        <f>100*Y15/$C15</f>
        <v>1.2746291905884291</v>
      </c>
      <c r="AY15" s="3">
        <f>100*Z15/$C15</f>
        <v>7.0384967017378059</v>
      </c>
      <c r="AZ15" s="3">
        <f>100*AA15/$C15</f>
        <v>5.7638682510294812</v>
      </c>
      <c r="BA15" s="3"/>
      <c r="BB15" s="3">
        <f>100*AC15/$C15</f>
        <v>0.22285080525842188</v>
      </c>
      <c r="BC15" s="3">
        <f>100*AD15/$C15</f>
        <v>0.96273692502375618</v>
      </c>
      <c r="BD15" s="3">
        <f>100*AE15/$C15</f>
        <v>1.0882496927647864</v>
      </c>
      <c r="BE15" s="3">
        <f t="shared" si="1"/>
        <v>36.460231074421827</v>
      </c>
      <c r="BF15" s="3">
        <f t="shared" si="2"/>
        <v>23.279609816827882</v>
      </c>
      <c r="BG15" s="5"/>
    </row>
    <row r="16" spans="1:59" x14ac:dyDescent="0.2">
      <c r="A16" s="4">
        <f t="shared" si="0"/>
        <v>2033</v>
      </c>
      <c r="B16" s="4">
        <v>48580</v>
      </c>
      <c r="C16" s="2">
        <v>4211413</v>
      </c>
      <c r="D16" s="20">
        <f t="shared" si="5"/>
        <v>3.8646897399099468E-2</v>
      </c>
      <c r="E16" s="2">
        <v>2660968</v>
      </c>
      <c r="F16" s="20">
        <f t="shared" si="6"/>
        <v>1.8281062729316899E-2</v>
      </c>
      <c r="G16" s="7">
        <v>44.008767645552531</v>
      </c>
      <c r="H16" s="2">
        <v>71.785123961656936</v>
      </c>
      <c r="I16" s="2">
        <v>21776.418635235041</v>
      </c>
      <c r="J16" s="2">
        <v>668701</v>
      </c>
      <c r="K16" s="2">
        <v>627015.4</v>
      </c>
      <c r="L16" s="2">
        <f t="shared" si="3"/>
        <v>671573.89</v>
      </c>
      <c r="M16" s="15">
        <f t="shared" si="4"/>
        <v>-2872.890000000014</v>
      </c>
      <c r="N16" s="2">
        <v>114292.9</v>
      </c>
      <c r="O16" s="2">
        <v>34388.92</v>
      </c>
      <c r="P16" s="2">
        <v>33321.56</v>
      </c>
      <c r="Q16" s="2">
        <v>0</v>
      </c>
      <c r="R16" s="2">
        <v>202271.7</v>
      </c>
      <c r="S16" s="2">
        <v>70253.279999999999</v>
      </c>
      <c r="T16" s="2">
        <v>18886.93</v>
      </c>
      <c r="U16" s="2">
        <v>35408.76</v>
      </c>
      <c r="V16" s="2">
        <v>7098.3559999999998</v>
      </c>
      <c r="W16" s="2">
        <v>61306.739299999994</v>
      </c>
      <c r="X16" s="2">
        <v>0</v>
      </c>
      <c r="Y16" s="2">
        <v>53679.9</v>
      </c>
      <c r="Z16" s="2">
        <v>296420.2</v>
      </c>
      <c r="AA16" s="2">
        <v>242740.3</v>
      </c>
      <c r="AB16" s="2">
        <v>0</v>
      </c>
      <c r="AC16" s="2">
        <v>9317.6449309395448</v>
      </c>
      <c r="AD16" s="2">
        <v>41685.589999999997</v>
      </c>
      <c r="AE16" s="2">
        <v>44558.49</v>
      </c>
      <c r="AF16" s="2"/>
      <c r="AG16" s="2">
        <v>1481230</v>
      </c>
      <c r="AH16" s="2">
        <v>946793.8</v>
      </c>
      <c r="AI16" s="3">
        <f>100*AE16/AG15</f>
        <v>3.0140547919075029</v>
      </c>
      <c r="AJ16" s="3"/>
      <c r="AK16" s="3">
        <f>100*J16/$C16</f>
        <v>15.878304977450561</v>
      </c>
      <c r="AL16" s="3">
        <f>100*K16/$C16</f>
        <v>14.888480422129104</v>
      </c>
      <c r="AM16" s="3">
        <f>100*N16/$C16</f>
        <v>2.7138848647710399</v>
      </c>
      <c r="AN16" s="3">
        <f>100*O16/$C16</f>
        <v>0.81656489164088153</v>
      </c>
      <c r="AO16" s="3">
        <f>100*P16/$C16</f>
        <v>0.79122042886793575</v>
      </c>
      <c r="AP16" s="3"/>
      <c r="AQ16" s="3">
        <f>100*R16/$C16</f>
        <v>4.8029414355704372</v>
      </c>
      <c r="AR16" s="3">
        <f>100*S16/$C16</f>
        <v>1.6681641054914349</v>
      </c>
      <c r="AS16" s="3">
        <f>100*T16/$C16</f>
        <v>0.44847014529327806</v>
      </c>
      <c r="AT16" s="3">
        <f>100*U16/$C16</f>
        <v>0.84078099203284029</v>
      </c>
      <c r="AU16" s="3">
        <f>100*V16/$C16</f>
        <v>0.16855046037992474</v>
      </c>
      <c r="AV16" s="3">
        <f>100*W16/$C16</f>
        <v>1.4557285001494746</v>
      </c>
      <c r="AW16" s="3"/>
      <c r="AX16" s="3">
        <f>100*Y16/$C16</f>
        <v>1.274629204022498</v>
      </c>
      <c r="AY16" s="3">
        <f>100*Z16/$C16</f>
        <v>7.0384975304013162</v>
      </c>
      <c r="AZ16" s="3">
        <f>100*AA16/$C16</f>
        <v>5.7638683263788186</v>
      </c>
      <c r="BA16" s="3"/>
      <c r="BB16" s="3">
        <f>100*AC16/$C16</f>
        <v>0.22124747515713955</v>
      </c>
      <c r="BC16" s="3">
        <f>100*AD16/$C16</f>
        <v>0.98982431787146008</v>
      </c>
      <c r="BD16" s="3">
        <f>100*AE16/$C16</f>
        <v>1.0580413272220037</v>
      </c>
      <c r="BE16" s="3">
        <f t="shared" si="1"/>
        <v>35.171805757355074</v>
      </c>
      <c r="BF16" s="3">
        <f t="shared" si="2"/>
        <v>22.481618402184729</v>
      </c>
      <c r="BG16" s="5"/>
    </row>
    <row r="17" spans="1:59" x14ac:dyDescent="0.2">
      <c r="A17" s="4">
        <f t="shared" si="0"/>
        <v>2034</v>
      </c>
      <c r="B17" s="4">
        <v>48945</v>
      </c>
      <c r="C17" s="2">
        <v>4372654</v>
      </c>
      <c r="D17" s="20">
        <f>(C17-C16)/C16</f>
        <v>3.8286674804869532E-2</v>
      </c>
      <c r="E17" s="2">
        <v>2708674</v>
      </c>
      <c r="F17" s="20">
        <f>(E17-E16)/E16</f>
        <v>1.7928062269069001E-2</v>
      </c>
      <c r="G17" s="7">
        <v>44.399082278811861</v>
      </c>
      <c r="H17" s="2">
        <v>72.561368466416923</v>
      </c>
      <c r="I17" s="2">
        <v>21934.214932705097</v>
      </c>
      <c r="J17" s="2">
        <v>694303.3</v>
      </c>
      <c r="K17" s="2">
        <v>649924.6</v>
      </c>
      <c r="L17" s="2">
        <f t="shared" si="3"/>
        <v>694794.65999999992</v>
      </c>
      <c r="M17" s="15">
        <f t="shared" si="4"/>
        <v>-491.35999999986961</v>
      </c>
      <c r="N17" s="2">
        <v>118206.39999999999</v>
      </c>
      <c r="O17" s="2">
        <v>35296.92</v>
      </c>
      <c r="P17" s="2">
        <v>34548.94</v>
      </c>
      <c r="Q17" s="2">
        <v>0</v>
      </c>
      <c r="R17" s="2">
        <v>209838.3</v>
      </c>
      <c r="S17" s="2">
        <v>73002.880000000005</v>
      </c>
      <c r="T17" s="2">
        <v>19452.990000000002</v>
      </c>
      <c r="U17" s="2">
        <v>36775.730000000003</v>
      </c>
      <c r="V17" s="2">
        <v>7357.0950000000003</v>
      </c>
      <c r="W17" s="2">
        <v>63641.799699999996</v>
      </c>
      <c r="X17" s="2">
        <v>0</v>
      </c>
      <c r="Y17" s="2">
        <v>55735.12</v>
      </c>
      <c r="Z17" s="2">
        <v>307769.09999999998</v>
      </c>
      <c r="AA17" s="2">
        <v>252034</v>
      </c>
      <c r="AB17" s="2">
        <v>0</v>
      </c>
      <c r="AC17" s="2">
        <v>9607.7723331033685</v>
      </c>
      <c r="AD17" s="2">
        <v>44378.73</v>
      </c>
      <c r="AE17" s="2">
        <v>44870.06</v>
      </c>
      <c r="AF17" s="2">
        <f>SUM(AE6:AE17)</f>
        <v>486778.73999999993</v>
      </c>
      <c r="AG17" s="2">
        <v>1481721</v>
      </c>
      <c r="AH17" s="2">
        <v>947285.1</v>
      </c>
      <c r="AI17" s="3">
        <f>100*AE17/AG16</f>
        <v>3.0292432640440716</v>
      </c>
      <c r="AJ17" s="3"/>
      <c r="AK17" s="3">
        <f>100*J17/$C17</f>
        <v>15.878304114617805</v>
      </c>
      <c r="AL17" s="3">
        <f>100*K17/$C17</f>
        <v>14.863389602744695</v>
      </c>
      <c r="AM17" s="3">
        <f>100*N17/$C17</f>
        <v>2.703310163575714</v>
      </c>
      <c r="AN17" s="3">
        <f>100*O17/$C17</f>
        <v>0.8072195970685081</v>
      </c>
      <c r="AO17" s="3">
        <f>100*P17/$C17</f>
        <v>0.79011373870422863</v>
      </c>
      <c r="AP17" s="3"/>
      <c r="AQ17" s="3">
        <f>100*R17/$C17</f>
        <v>4.7988772951164211</v>
      </c>
      <c r="AR17" s="3">
        <f>100*S17/$C17</f>
        <v>1.6695325081746692</v>
      </c>
      <c r="AS17" s="3">
        <f>100*T17/$C17</f>
        <v>0.44487832789880016</v>
      </c>
      <c r="AT17" s="3">
        <f>100*U17/$C17</f>
        <v>0.84103910348269051</v>
      </c>
      <c r="AU17" s="3">
        <f>100*V17/$C17</f>
        <v>0.16825239316899987</v>
      </c>
      <c r="AV17" s="3">
        <f>100*W17/$C17</f>
        <v>1.4554501613893986</v>
      </c>
      <c r="AW17" s="3"/>
      <c r="AX17" s="3">
        <f>100*Y17/$C17</f>
        <v>1.2746290925373926</v>
      </c>
      <c r="AY17" s="3">
        <f>100*Z17/$C17</f>
        <v>7.0384965286528489</v>
      </c>
      <c r="AZ17" s="3">
        <f>100*AA17/$C17</f>
        <v>5.763867893503579</v>
      </c>
      <c r="BA17" s="3"/>
      <c r="BB17" s="3">
        <f>100*AC17/$C17</f>
        <v>0.21972404706851648</v>
      </c>
      <c r="BC17" s="3">
        <f>100*AD17/$C17</f>
        <v>1.0149151979552922</v>
      </c>
      <c r="BD17" s="3">
        <f>100*AE17/$C17</f>
        <v>1.0261516232475747</v>
      </c>
      <c r="BE17" s="3">
        <f t="shared" si="1"/>
        <v>33.886079255298952</v>
      </c>
      <c r="BF17" s="3">
        <f t="shared" si="2"/>
        <v>21.663847631209787</v>
      </c>
      <c r="BG17" s="5"/>
    </row>
    <row r="18" spans="1:59" s="14" customFormat="1" x14ac:dyDescent="0.2">
      <c r="A18" s="14">
        <f t="shared" si="0"/>
        <v>2035</v>
      </c>
      <c r="B18" s="14">
        <v>49310</v>
      </c>
      <c r="C18" s="15">
        <v>4538819</v>
      </c>
      <c r="D18" s="20">
        <f>(C18-C17)/C17</f>
        <v>3.8000948622964451E-2</v>
      </c>
      <c r="E18" s="15">
        <v>2756477</v>
      </c>
      <c r="F18" s="20">
        <f t="shared" si="6"/>
        <v>1.7648118599728133E-2</v>
      </c>
      <c r="G18" s="16">
        <v>44.778733218289062</v>
      </c>
      <c r="H18" s="15">
        <v>73.34421310623992</v>
      </c>
      <c r="I18" s="15">
        <v>22085.271058057922</v>
      </c>
      <c r="J18" s="15">
        <v>720687.5</v>
      </c>
      <c r="K18" s="15">
        <v>673460.1</v>
      </c>
      <c r="L18" s="15">
        <f t="shared" si="3"/>
        <v>718525.09</v>
      </c>
      <c r="M18" s="15">
        <f t="shared" si="4"/>
        <v>2162.4100000000326</v>
      </c>
      <c r="N18" s="15">
        <v>122140.6</v>
      </c>
      <c r="O18" s="15">
        <v>36257.61</v>
      </c>
      <c r="P18" s="15">
        <v>35809.550000000003</v>
      </c>
      <c r="Q18" s="15">
        <v>0</v>
      </c>
      <c r="R18" s="15">
        <v>217640.8</v>
      </c>
      <c r="S18" s="15">
        <v>75837.95</v>
      </c>
      <c r="T18" s="15">
        <v>20036.59</v>
      </c>
      <c r="U18" s="15">
        <v>38184.660000000003</v>
      </c>
      <c r="V18" s="15">
        <v>7626.62</v>
      </c>
      <c r="W18" s="15">
        <v>66046.576099999991</v>
      </c>
      <c r="X18" s="15">
        <v>0</v>
      </c>
      <c r="Y18" s="15">
        <v>57853.11</v>
      </c>
      <c r="Z18" s="15">
        <v>319464.59999999998</v>
      </c>
      <c r="AA18" s="15">
        <v>261611.5</v>
      </c>
      <c r="AB18" s="15">
        <v>0</v>
      </c>
      <c r="AC18" s="15">
        <v>9908.3923096732615</v>
      </c>
      <c r="AD18" s="15">
        <v>47227.41</v>
      </c>
      <c r="AE18" s="15">
        <v>45064.99</v>
      </c>
      <c r="AF18" s="19">
        <f>AF17*1000000</f>
        <v>486778739999.99994</v>
      </c>
      <c r="AG18" s="15">
        <v>1479559</v>
      </c>
      <c r="AH18" s="15">
        <v>945122.7</v>
      </c>
      <c r="AI18" s="17">
        <f>100*AE18/AG17</f>
        <v>3.0413951074460037</v>
      </c>
      <c r="AJ18" s="17">
        <f>AVERAGE(AI6:AI17)</f>
        <v>2.8119022996221759</v>
      </c>
      <c r="AK18" s="17">
        <f>100*J18/$C18</f>
        <v>15.878304466426178</v>
      </c>
      <c r="AL18" s="17">
        <f>100*K18/$C18</f>
        <v>14.837782691929332</v>
      </c>
      <c r="AM18" s="17">
        <f>100*N18/$C18</f>
        <v>2.6910216071625679</v>
      </c>
      <c r="AN18" s="17">
        <f>100*O18/$C18</f>
        <v>0.7988335732268681</v>
      </c>
      <c r="AO18" s="17">
        <f>100*P18/$C18</f>
        <v>0.78896184227659227</v>
      </c>
      <c r="AP18" s="17"/>
      <c r="AQ18" s="17">
        <f>100*R18/$C18</f>
        <v>4.7950975793482842</v>
      </c>
      <c r="AR18" s="17">
        <f>100*S18/$C18</f>
        <v>1.6708740753927398</v>
      </c>
      <c r="AS18" s="17">
        <f>100*T18/$C18</f>
        <v>0.44144941668746868</v>
      </c>
      <c r="AT18" s="17">
        <f>100*U18/$C18</f>
        <v>0.84129065292094718</v>
      </c>
      <c r="AU18" s="17">
        <f>100*V18/$C18</f>
        <v>0.16803093491941407</v>
      </c>
      <c r="AV18" s="17">
        <f>100*W18/$C18</f>
        <v>1.45514892971057</v>
      </c>
      <c r="AW18" s="17"/>
      <c r="AX18" s="17">
        <f>100*Y18/$C18</f>
        <v>1.2746291491244748</v>
      </c>
      <c r="AY18" s="17">
        <f>100*Z18/$C18</f>
        <v>7.0384961374313439</v>
      </c>
      <c r="AZ18" s="17">
        <f>100*AA18/$C18</f>
        <v>5.7638672086284997</v>
      </c>
      <c r="BA18" s="17"/>
      <c r="BB18" s="17">
        <f>100*AC18/$C18</f>
        <v>0.21830331435717662</v>
      </c>
      <c r="BC18" s="17">
        <f>100*AD18/$C18</f>
        <v>1.0405219948184758</v>
      </c>
      <c r="BD18" s="17">
        <f>100*AE18/$C18</f>
        <v>0.99287920492092763</v>
      </c>
      <c r="BE18" s="17">
        <f t="shared" si="1"/>
        <v>32.597885044545727</v>
      </c>
      <c r="BF18" s="17">
        <f t="shared" si="2"/>
        <v>20.823097374008526</v>
      </c>
      <c r="BG18" s="18"/>
    </row>
    <row r="19" spans="1:59" x14ac:dyDescent="0.2">
      <c r="A19" s="4">
        <f t="shared" si="0"/>
        <v>2036</v>
      </c>
      <c r="B19" s="4">
        <v>49675</v>
      </c>
      <c r="C19" s="2">
        <v>4711870</v>
      </c>
      <c r="D19" s="2"/>
      <c r="E19" s="2">
        <v>2805464</v>
      </c>
      <c r="F19" s="2"/>
      <c r="G19" s="7">
        <v>45.144963935589239</v>
      </c>
      <c r="H19" s="2">
        <v>74.13392844836531</v>
      </c>
      <c r="I19" s="2">
        <v>22238.642327113779</v>
      </c>
      <c r="J19" s="2">
        <v>748165</v>
      </c>
      <c r="K19" s="2">
        <v>697587.8</v>
      </c>
      <c r="L19" s="2">
        <f t="shared" si="3"/>
        <v>742730.85000000009</v>
      </c>
      <c r="M19" s="15">
        <f t="shared" si="4"/>
        <v>5434.1499999999069</v>
      </c>
      <c r="N19" s="2">
        <v>125880</v>
      </c>
      <c r="O19" s="2">
        <v>37276.19</v>
      </c>
      <c r="P19" s="2">
        <v>37122.699999999997</v>
      </c>
      <c r="Q19" s="2">
        <v>0</v>
      </c>
      <c r="R19" s="2">
        <v>225722.9</v>
      </c>
      <c r="S19" s="2">
        <v>78768.59</v>
      </c>
      <c r="T19" s="2">
        <v>20637.580000000002</v>
      </c>
      <c r="U19" s="2">
        <v>39640.949999999997</v>
      </c>
      <c r="V19" s="2">
        <v>7906.0159999999996</v>
      </c>
      <c r="W19" s="2">
        <v>68548.027300000002</v>
      </c>
      <c r="X19" s="2">
        <v>0</v>
      </c>
      <c r="Y19" s="2">
        <v>60058.87</v>
      </c>
      <c r="Z19" s="2">
        <v>331644.79999999999</v>
      </c>
      <c r="AA19" s="2">
        <v>271586</v>
      </c>
      <c r="AB19" s="2">
        <v>0</v>
      </c>
      <c r="AC19" s="2">
        <v>10221.752393747955</v>
      </c>
      <c r="AD19" s="2">
        <v>50577.18</v>
      </c>
      <c r="AE19" s="2">
        <v>45143.05</v>
      </c>
      <c r="AF19" s="2"/>
      <c r="AG19" s="2">
        <v>1474125</v>
      </c>
      <c r="AH19" s="2">
        <v>939688.6</v>
      </c>
      <c r="AI19" s="3">
        <f>100*AE19/AG18</f>
        <v>3.0511152309573326</v>
      </c>
      <c r="AJ19" s="3"/>
      <c r="AK19" s="3">
        <f>100*J19/$C19</f>
        <v>15.878303094100644</v>
      </c>
      <c r="AL19" s="3">
        <f>100*K19/$C19</f>
        <v>14.804903361085938</v>
      </c>
      <c r="AM19" s="3">
        <f>100*N19/$C19</f>
        <v>2.6715507855692113</v>
      </c>
      <c r="AN19" s="3">
        <f>100*O19/$C19</f>
        <v>0.79111244580177298</v>
      </c>
      <c r="AO19" s="3">
        <f>100*P19/$C19</f>
        <v>0.78785492808587665</v>
      </c>
      <c r="AP19" s="3"/>
      <c r="AQ19" s="3">
        <f>100*R19/$C19</f>
        <v>4.7905162918331792</v>
      </c>
      <c r="AR19" s="3">
        <f>100*S19/$C19</f>
        <v>1.6717055012128943</v>
      </c>
      <c r="AS19" s="3">
        <f>100*T19/$C19</f>
        <v>0.43799128583768232</v>
      </c>
      <c r="AT19" s="3">
        <f>100*U19/$C19</f>
        <v>0.84129973874491437</v>
      </c>
      <c r="AU19" s="3">
        <f>100*V19/$C19</f>
        <v>0.16778934902703171</v>
      </c>
      <c r="AV19" s="3">
        <f>100*W19/$C19</f>
        <v>1.4547945359273495</v>
      </c>
      <c r="AW19" s="3"/>
      <c r="AX19" s="3">
        <f>100*Y19/$C19</f>
        <v>1.2746291811955763</v>
      </c>
      <c r="AY19" s="3">
        <f>100*Z19/$C19</f>
        <v>7.0384963931517639</v>
      </c>
      <c r="AZ19" s="3">
        <f>100*AA19/$C19</f>
        <v>5.7638686975659343</v>
      </c>
      <c r="BA19" s="3"/>
      <c r="BB19" s="3">
        <f>100*AC19/$C19</f>
        <v>0.21693621415166281</v>
      </c>
      <c r="BC19" s="3">
        <f>100*AD19/$C19</f>
        <v>1.0733993085547777</v>
      </c>
      <c r="BD19" s="3">
        <f>100*AE19/$C19</f>
        <v>0.9580707871821591</v>
      </c>
      <c r="BE19" s="3">
        <f t="shared" si="1"/>
        <v>31.285349553362042</v>
      </c>
      <c r="BF19" s="3">
        <f t="shared" si="2"/>
        <v>19.943007765494379</v>
      </c>
      <c r="BG19" s="5"/>
    </row>
    <row r="20" spans="1:59" x14ac:dyDescent="0.2">
      <c r="A20" s="4">
        <f t="shared" si="0"/>
        <v>2037</v>
      </c>
      <c r="B20" s="4">
        <v>50041</v>
      </c>
      <c r="C20" s="2">
        <v>4890790</v>
      </c>
      <c r="D20" s="2"/>
      <c r="E20" s="2">
        <v>2854895</v>
      </c>
      <c r="F20" s="2"/>
      <c r="G20" s="7">
        <v>45.502356698635012</v>
      </c>
      <c r="H20" s="2">
        <v>74.930766201663815</v>
      </c>
      <c r="I20" s="2">
        <v>22388.709028045912</v>
      </c>
      <c r="J20" s="2">
        <v>776574.5</v>
      </c>
      <c r="K20" s="2">
        <v>722387.9</v>
      </c>
      <c r="L20" s="2">
        <f t="shared" si="3"/>
        <v>767479.79</v>
      </c>
      <c r="M20" s="15">
        <f t="shared" si="4"/>
        <v>9094.7099999999627</v>
      </c>
      <c r="N20" s="2">
        <v>129573.5</v>
      </c>
      <c r="O20" s="2">
        <v>38350.980000000003</v>
      </c>
      <c r="P20" s="2">
        <v>38476.839999999997</v>
      </c>
      <c r="Q20" s="2">
        <v>0</v>
      </c>
      <c r="R20" s="2">
        <v>234087.9</v>
      </c>
      <c r="S20" s="2">
        <v>81802.91</v>
      </c>
      <c r="T20" s="2">
        <v>21256.31</v>
      </c>
      <c r="U20" s="2">
        <v>41148.629999999997</v>
      </c>
      <c r="V20" s="2">
        <v>8195.4060000000009</v>
      </c>
      <c r="W20" s="2">
        <v>71134.632399999988</v>
      </c>
      <c r="X20" s="2">
        <v>0</v>
      </c>
      <c r="Y20" s="2">
        <v>62339.43</v>
      </c>
      <c r="Z20" s="2">
        <v>344238.1</v>
      </c>
      <c r="AA20" s="2">
        <v>281898.7</v>
      </c>
      <c r="AB20" s="2">
        <v>0</v>
      </c>
      <c r="AC20" s="2">
        <v>10549.995788839382</v>
      </c>
      <c r="AD20" s="2">
        <v>54186.62</v>
      </c>
      <c r="AE20" s="2">
        <v>45091.89</v>
      </c>
      <c r="AF20" s="2"/>
      <c r="AG20" s="2">
        <v>1465030</v>
      </c>
      <c r="AH20" s="2">
        <v>930593.8</v>
      </c>
      <c r="AI20" s="3">
        <f>100*AE20/AG19</f>
        <v>3.0588918850165352</v>
      </c>
      <c r="AJ20" s="3"/>
      <c r="AK20" s="3">
        <f>100*J20/$C20</f>
        <v>15.878303914091589</v>
      </c>
      <c r="AL20" s="3">
        <f>100*K20/$C20</f>
        <v>14.770372475612325</v>
      </c>
      <c r="AM20" s="3">
        <f>100*N20/$C20</f>
        <v>2.6493368147068264</v>
      </c>
      <c r="AN20" s="3">
        <f>100*O20/$C20</f>
        <v>0.78414693740684027</v>
      </c>
      <c r="AO20" s="3">
        <f>100*P20/$C20</f>
        <v>0.78672034579280636</v>
      </c>
      <c r="AP20" s="3"/>
      <c r="AQ20" s="3">
        <f>100*R20/$C20</f>
        <v>4.786300372741418</v>
      </c>
      <c r="AR20" s="3">
        <f>100*S20/$C20</f>
        <v>1.6725909311174678</v>
      </c>
      <c r="AS20" s="3">
        <f>100*T20/$C20</f>
        <v>0.43461915150722069</v>
      </c>
      <c r="AT20" s="3">
        <f>100*U20/$C20</f>
        <v>0.84134935255858456</v>
      </c>
      <c r="AU20" s="3">
        <f>100*V20/$C20</f>
        <v>0.16756814338787804</v>
      </c>
      <c r="AV20" s="3">
        <f>100*W20/$C20</f>
        <v>1.4544609848306711</v>
      </c>
      <c r="AW20" s="3"/>
      <c r="AX20" s="3">
        <f>100*Y20/$C20</f>
        <v>1.2746290476589672</v>
      </c>
      <c r="AY20" s="3">
        <f>100*Z20/$C20</f>
        <v>7.0384968481574548</v>
      </c>
      <c r="AZ20" s="3">
        <f>100*AA20/$C20</f>
        <v>5.7638684138963239</v>
      </c>
      <c r="BA20" s="3"/>
      <c r="BB20" s="3">
        <f>100*AC20/$C20</f>
        <v>0.21571148605520546</v>
      </c>
      <c r="BC20" s="3">
        <f>100*AD20/$C20</f>
        <v>1.1079318474111544</v>
      </c>
      <c r="BD20" s="3">
        <f>100*AE20/$C20</f>
        <v>0.9219755908554651</v>
      </c>
      <c r="BE20" s="3">
        <f t="shared" si="1"/>
        <v>29.954874365899986</v>
      </c>
      <c r="BF20" s="3">
        <f t="shared" si="2"/>
        <v>19.027474089053097</v>
      </c>
      <c r="BG20" s="5"/>
    </row>
    <row r="21" spans="1:59" x14ac:dyDescent="0.2">
      <c r="A21" s="4">
        <f t="shared" si="0"/>
        <v>2038</v>
      </c>
      <c r="B21" s="4">
        <v>50406</v>
      </c>
      <c r="C21" s="2">
        <v>5074555</v>
      </c>
      <c r="D21" s="2"/>
      <c r="E21" s="2">
        <v>2904083</v>
      </c>
      <c r="F21" s="2"/>
      <c r="G21" s="7">
        <v>45.85059322840096</v>
      </c>
      <c r="H21" s="2">
        <v>75.735075102771461</v>
      </c>
      <c r="I21" s="2">
        <v>22531.443767612745</v>
      </c>
      <c r="J21" s="2">
        <v>805753.3</v>
      </c>
      <c r="K21" s="2">
        <v>747869.2</v>
      </c>
      <c r="L21" s="2">
        <f t="shared" si="3"/>
        <v>792774.03999999992</v>
      </c>
      <c r="M21" s="15">
        <f t="shared" si="4"/>
        <v>12979.260000000126</v>
      </c>
      <c r="N21" s="2">
        <v>133270.6</v>
      </c>
      <c r="O21" s="2">
        <v>39515.339999999997</v>
      </c>
      <c r="P21" s="2">
        <v>39869.040000000001</v>
      </c>
      <c r="Q21" s="2">
        <v>0</v>
      </c>
      <c r="R21" s="2">
        <v>242723.6</v>
      </c>
      <c r="S21" s="2">
        <v>84942.18</v>
      </c>
      <c r="T21" s="2">
        <v>21894.03</v>
      </c>
      <c r="U21" s="2">
        <v>42707.79</v>
      </c>
      <c r="V21" s="2">
        <v>8494.3140000000003</v>
      </c>
      <c r="W21" s="2">
        <v>73790.655999999988</v>
      </c>
      <c r="X21" s="2">
        <v>0</v>
      </c>
      <c r="Y21" s="2">
        <v>64681.760000000002</v>
      </c>
      <c r="Z21" s="2">
        <v>357172.4</v>
      </c>
      <c r="AA21" s="2">
        <v>292490.59999999998</v>
      </c>
      <c r="AB21" s="2">
        <v>0</v>
      </c>
      <c r="AC21" s="2">
        <v>10894.652380288146</v>
      </c>
      <c r="AD21" s="2">
        <v>57884.08</v>
      </c>
      <c r="AE21" s="2">
        <v>44904.84</v>
      </c>
      <c r="AF21" s="2"/>
      <c r="AG21" s="2">
        <v>1452051</v>
      </c>
      <c r="AH21" s="2">
        <v>917614.6</v>
      </c>
      <c r="AI21" s="3">
        <f>100*AE21/AG20</f>
        <v>3.0651140249687718</v>
      </c>
      <c r="AJ21" s="3"/>
      <c r="AK21" s="3">
        <f>100*J21/$C21</f>
        <v>15.878304600107793</v>
      </c>
      <c r="AL21" s="3">
        <f>100*K21/$C21</f>
        <v>14.737631181453349</v>
      </c>
      <c r="AM21" s="3">
        <f>100*N21/$C21</f>
        <v>2.6262519570681566</v>
      </c>
      <c r="AN21" s="3">
        <f>100*O21/$C21</f>
        <v>0.7786956688813107</v>
      </c>
      <c r="AO21" s="3">
        <f>100*P21/$C21</f>
        <v>0.78566573817802743</v>
      </c>
      <c r="AP21" s="3"/>
      <c r="AQ21" s="3">
        <f>100*R21/$C21</f>
        <v>4.78315044373349</v>
      </c>
      <c r="AR21" s="3">
        <f>100*S21/$C21</f>
        <v>1.6738843110381108</v>
      </c>
      <c r="AS21" s="3">
        <f>100*T21/$C21</f>
        <v>0.43144728946676114</v>
      </c>
      <c r="AT21" s="3">
        <f>100*U21/$C21</f>
        <v>0.84160660392881737</v>
      </c>
      <c r="AU21" s="3">
        <f>100*V21/$C21</f>
        <v>0.16739032289530806</v>
      </c>
      <c r="AV21" s="3">
        <f>100*W21/$C21</f>
        <v>1.4541305789374632</v>
      </c>
      <c r="AW21" s="3"/>
      <c r="AX21" s="3">
        <f>100*Y21/$C21</f>
        <v>1.27462920394005</v>
      </c>
      <c r="AY21" s="3">
        <f>100*Z21/$C21</f>
        <v>7.0384969716556425</v>
      </c>
      <c r="AZ21" s="3">
        <f>100*AA21/$C21</f>
        <v>5.7638669794691353</v>
      </c>
      <c r="BA21" s="3"/>
      <c r="BB21" s="3">
        <f>100*AC21/$C21</f>
        <v>0.21469177849660009</v>
      </c>
      <c r="BC21" s="3">
        <f>100*AD21/$C21</f>
        <v>1.1406730245312151</v>
      </c>
      <c r="BD21" s="3">
        <f>100*AE21/$C21</f>
        <v>0.88490202589192546</v>
      </c>
      <c r="BE21" s="3">
        <f t="shared" si="1"/>
        <v>28.614351406182415</v>
      </c>
      <c r="BF21" s="3">
        <f t="shared" si="2"/>
        <v>18.08266143533768</v>
      </c>
      <c r="BG21" s="5"/>
    </row>
    <row r="22" spans="1:59" x14ac:dyDescent="0.2">
      <c r="A22" s="4">
        <f t="shared" si="0"/>
        <v>2039</v>
      </c>
      <c r="B22" s="4">
        <v>50771</v>
      </c>
      <c r="C22" s="2">
        <v>5262514</v>
      </c>
      <c r="D22" s="2"/>
      <c r="E22" s="2">
        <v>2952597</v>
      </c>
      <c r="F22" s="2"/>
      <c r="G22" s="7">
        <v>46.193275783428938</v>
      </c>
      <c r="H22" s="2">
        <v>76.547125948320812</v>
      </c>
      <c r="I22" s="2">
        <v>22664.698883468132</v>
      </c>
      <c r="J22" s="2">
        <v>835598</v>
      </c>
      <c r="K22" s="2">
        <v>774061.6</v>
      </c>
      <c r="L22" s="2">
        <f t="shared" si="3"/>
        <v>818640.88</v>
      </c>
      <c r="M22" s="15">
        <f t="shared" si="4"/>
        <v>16957.119999999995</v>
      </c>
      <c r="N22" s="2">
        <v>137114.79999999999</v>
      </c>
      <c r="O22" s="2">
        <v>40722.980000000003</v>
      </c>
      <c r="P22" s="2">
        <v>41297.49</v>
      </c>
      <c r="Q22" s="2">
        <v>0</v>
      </c>
      <c r="R22" s="2">
        <v>251602</v>
      </c>
      <c r="S22" s="2">
        <v>88171.94</v>
      </c>
      <c r="T22" s="2">
        <v>22552.66</v>
      </c>
      <c r="U22" s="2">
        <v>44310.55</v>
      </c>
      <c r="V22" s="2">
        <v>8804.5020000000004</v>
      </c>
      <c r="W22" s="2">
        <v>76505.941800000001</v>
      </c>
      <c r="X22" s="2">
        <v>0</v>
      </c>
      <c r="Y22" s="2">
        <v>67077.539999999994</v>
      </c>
      <c r="Z22" s="2">
        <v>370401.9</v>
      </c>
      <c r="AA22" s="2">
        <v>303324.3</v>
      </c>
      <c r="AB22" s="2">
        <v>0</v>
      </c>
      <c r="AC22" s="2">
        <v>11256.438738242698</v>
      </c>
      <c r="AD22" s="2">
        <v>61536.37</v>
      </c>
      <c r="AE22" s="2">
        <v>44579.28</v>
      </c>
      <c r="AF22" s="2"/>
      <c r="AG22" s="2">
        <v>1435093</v>
      </c>
      <c r="AH22" s="2">
        <v>900657.5</v>
      </c>
      <c r="AI22" s="3">
        <f>100*AE22/AG21</f>
        <v>3.0700905133497378</v>
      </c>
      <c r="AJ22" s="3"/>
      <c r="AK22" s="3">
        <f>100*J22/$C22</f>
        <v>15.878304551778864</v>
      </c>
      <c r="AL22" s="3">
        <f>100*K22/$C22</f>
        <v>14.708969895377001</v>
      </c>
      <c r="AM22" s="3">
        <f>100*N22/$C22</f>
        <v>2.6054999568647226</v>
      </c>
      <c r="AN22" s="3">
        <f>100*O22/$C22</f>
        <v>0.77383129052008226</v>
      </c>
      <c r="AO22" s="3">
        <f>100*P22/$C22</f>
        <v>0.78474831610899276</v>
      </c>
      <c r="AP22" s="3"/>
      <c r="AQ22" s="3">
        <f>100*R22/$C22</f>
        <v>4.781022910342851</v>
      </c>
      <c r="AR22" s="3">
        <f>100*S22/$C22</f>
        <v>1.6754718372245661</v>
      </c>
      <c r="AS22" s="3">
        <f>100*T22/$C22</f>
        <v>0.42855296917024827</v>
      </c>
      <c r="AT22" s="3">
        <f>100*U22/$C22</f>
        <v>0.8420034607033825</v>
      </c>
      <c r="AU22" s="3">
        <f>100*V22/$C22</f>
        <v>0.16730600621680058</v>
      </c>
      <c r="AV22" s="3">
        <f>100*W22/$C22</f>
        <v>1.4537907509604724</v>
      </c>
      <c r="AW22" s="3"/>
      <c r="AX22" s="3">
        <f>100*Y22/$C22</f>
        <v>1.2746291981360998</v>
      </c>
      <c r="AY22" s="3">
        <f>100*Z22/$C22</f>
        <v>7.0384971897461934</v>
      </c>
      <c r="AZ22" s="3">
        <f>100*AA22/$C22</f>
        <v>5.7638668514706088</v>
      </c>
      <c r="BA22" s="3"/>
      <c r="BB22" s="3">
        <f>100*AC22/$C22</f>
        <v>0.21389850436963584</v>
      </c>
      <c r="BC22" s="3">
        <f>100*AD22/$C22</f>
        <v>1.1693340863321218</v>
      </c>
      <c r="BD22" s="3">
        <f>100*AE22/$C22</f>
        <v>0.84710995543194756</v>
      </c>
      <c r="BE22" s="3">
        <f t="shared" si="1"/>
        <v>27.270103224428478</v>
      </c>
      <c r="BF22" s="3">
        <f t="shared" si="2"/>
        <v>17.114586298487758</v>
      </c>
      <c r="BG22" s="5"/>
    </row>
    <row r="23" spans="1:59" x14ac:dyDescent="0.2">
      <c r="A23" s="4">
        <f t="shared" si="0"/>
        <v>2040</v>
      </c>
      <c r="B23" s="4">
        <v>51136</v>
      </c>
      <c r="C23" s="2">
        <v>5454650</v>
      </c>
      <c r="D23" s="2"/>
      <c r="E23" s="2">
        <v>3000389</v>
      </c>
      <c r="F23" s="2"/>
      <c r="G23" s="7">
        <v>46.531970790036056</v>
      </c>
      <c r="H23" s="2">
        <v>77.367138253943665</v>
      </c>
      <c r="I23" s="2">
        <v>22788.499911288643</v>
      </c>
      <c r="J23" s="2">
        <v>866105.9</v>
      </c>
      <c r="K23" s="2">
        <v>800883.3</v>
      </c>
      <c r="L23" s="2">
        <f t="shared" si="3"/>
        <v>844999.12</v>
      </c>
      <c r="M23" s="15">
        <f t="shared" si="4"/>
        <v>21106.780000000028</v>
      </c>
      <c r="N23" s="2">
        <v>141034.6</v>
      </c>
      <c r="O23" s="2">
        <v>41974.59</v>
      </c>
      <c r="P23" s="2">
        <v>42768.6</v>
      </c>
      <c r="Q23" s="2">
        <v>0</v>
      </c>
      <c r="R23" s="2">
        <v>260706.7</v>
      </c>
      <c r="S23" s="2">
        <v>91480.49</v>
      </c>
      <c r="T23" s="2">
        <v>23232.22</v>
      </c>
      <c r="U23" s="2">
        <v>45951.86</v>
      </c>
      <c r="V23" s="2">
        <v>9126.4509999999991</v>
      </c>
      <c r="W23" s="2">
        <v>79280.358500000002</v>
      </c>
      <c r="X23" s="2">
        <v>0</v>
      </c>
      <c r="Y23" s="2">
        <v>69526.559999999998</v>
      </c>
      <c r="Z23" s="2">
        <v>383925.4</v>
      </c>
      <c r="AA23" s="2">
        <v>314398.8</v>
      </c>
      <c r="AB23" s="2">
        <v>0</v>
      </c>
      <c r="AC23" s="2">
        <v>11635.366813865803</v>
      </c>
      <c r="AD23" s="2">
        <v>65222.55</v>
      </c>
      <c r="AE23" s="2">
        <v>44115.82</v>
      </c>
      <c r="AF23" s="2"/>
      <c r="AG23" s="2">
        <v>1413987</v>
      </c>
      <c r="AH23" s="2">
        <v>879550.8</v>
      </c>
      <c r="AI23" s="3">
        <f>100*AE23/AG22</f>
        <v>3.0740739450335273</v>
      </c>
      <c r="AJ23" s="3"/>
      <c r="AK23" s="3">
        <f>100*J23/$C23</f>
        <v>15.878303832509877</v>
      </c>
      <c r="AL23" s="3">
        <f>100*K23/$C23</f>
        <v>14.682579083900892</v>
      </c>
      <c r="AM23" s="3">
        <f>100*N23/$C23</f>
        <v>2.5855847762917876</v>
      </c>
      <c r="AN23" s="3">
        <f>100*O23/$C23</f>
        <v>0.76951940087814985</v>
      </c>
      <c r="AO23" s="3">
        <f>100*P23/$C23</f>
        <v>0.78407597187720568</v>
      </c>
      <c r="AP23" s="3"/>
      <c r="AQ23" s="3">
        <f>100*R23/$C23</f>
        <v>4.7795312256515086</v>
      </c>
      <c r="AR23" s="3">
        <f>100*S23/$C23</f>
        <v>1.6771101720550357</v>
      </c>
      <c r="AS23" s="3">
        <f>100*T23/$C23</f>
        <v>0.42591586994582603</v>
      </c>
      <c r="AT23" s="3">
        <f>100*U23/$C23</f>
        <v>0.84243462000311664</v>
      </c>
      <c r="AU23" s="3">
        <f>100*V23/$C23</f>
        <v>0.16731506146132197</v>
      </c>
      <c r="AV23" s="3">
        <f>100*W23/$C23</f>
        <v>1.453445381463522</v>
      </c>
      <c r="AW23" s="3"/>
      <c r="AX23" s="3">
        <f>100*Y23/$C23</f>
        <v>1.2746291696075824</v>
      </c>
      <c r="AY23" s="3">
        <f>100*Z23/$C23</f>
        <v>7.038497428799281</v>
      </c>
      <c r="AZ23" s="3">
        <f>100*AA23/$C23</f>
        <v>5.7638675258724206</v>
      </c>
      <c r="BA23" s="3"/>
      <c r="BB23" s="3">
        <f>100*AC23/$C23</f>
        <v>0.21331096979395198</v>
      </c>
      <c r="BC23" s="3">
        <f>100*AD23/$C23</f>
        <v>1.1957238319598875</v>
      </c>
      <c r="BD23" s="3">
        <f>100*AE23/$C23</f>
        <v>0.80877453182147341</v>
      </c>
      <c r="BE23" s="3">
        <f t="shared" si="1"/>
        <v>25.92259815020212</v>
      </c>
      <c r="BF23" s="3">
        <f t="shared" si="2"/>
        <v>16.124788941545287</v>
      </c>
    </row>
    <row r="24" spans="1:59" x14ac:dyDescent="0.2">
      <c r="A24" s="4">
        <f t="shared" si="0"/>
        <v>2041</v>
      </c>
      <c r="B24" s="4">
        <v>51502</v>
      </c>
      <c r="C24" s="2">
        <v>5653721</v>
      </c>
      <c r="D24" s="2"/>
      <c r="E24" s="2">
        <v>3048912</v>
      </c>
      <c r="F24" s="2"/>
      <c r="G24" s="7">
        <v>46.868129207363943</v>
      </c>
      <c r="H24" s="2">
        <v>78.195355247106093</v>
      </c>
      <c r="I24" s="2">
        <v>22914.08043918779</v>
      </c>
      <c r="J24" s="2">
        <v>897715</v>
      </c>
      <c r="K24" s="2">
        <v>828582.9</v>
      </c>
      <c r="L24" s="2">
        <f t="shared" si="3"/>
        <v>872094.93</v>
      </c>
      <c r="M24" s="15">
        <f t="shared" si="4"/>
        <v>25620.069999999949</v>
      </c>
      <c r="N24" s="2">
        <v>145044.79999999999</v>
      </c>
      <c r="O24" s="2">
        <v>43273.93</v>
      </c>
      <c r="P24" s="2">
        <v>44300.82</v>
      </c>
      <c r="Q24" s="2">
        <v>0</v>
      </c>
      <c r="R24" s="2">
        <v>270090.40000000002</v>
      </c>
      <c r="S24" s="2">
        <v>94878.58</v>
      </c>
      <c r="T24" s="2">
        <v>23932.6</v>
      </c>
      <c r="U24" s="2">
        <v>47637.46</v>
      </c>
      <c r="V24" s="2">
        <v>9457.3209999999999</v>
      </c>
      <c r="W24" s="2">
        <v>82153.606700000004</v>
      </c>
      <c r="X24" s="2">
        <v>0</v>
      </c>
      <c r="Y24" s="2">
        <v>72063.98</v>
      </c>
      <c r="Z24" s="2">
        <v>397937</v>
      </c>
      <c r="AA24" s="2">
        <v>325873</v>
      </c>
      <c r="AB24" s="2">
        <v>0</v>
      </c>
      <c r="AC24" s="2">
        <v>12030.803506008928</v>
      </c>
      <c r="AD24" s="2">
        <v>69132.13</v>
      </c>
      <c r="AE24" s="2">
        <v>43512.03</v>
      </c>
      <c r="AF24" s="2"/>
      <c r="AG24" s="2">
        <v>1388367</v>
      </c>
      <c r="AH24" s="2">
        <v>853930.7</v>
      </c>
      <c r="AI24" s="3">
        <f>100*AE24/AG23</f>
        <v>3.0772581360366114</v>
      </c>
      <c r="AJ24" s="3"/>
      <c r="AK24" s="3">
        <f>100*J24/$C24</f>
        <v>15.878303863950839</v>
      </c>
      <c r="AL24" s="3">
        <f>100*K24/$C24</f>
        <v>14.655532170759752</v>
      </c>
      <c r="AM24" s="3">
        <f>100*N24/$C24</f>
        <v>2.5654750207871944</v>
      </c>
      <c r="AN24" s="3">
        <f>100*O24/$C24</f>
        <v>0.7654061811681192</v>
      </c>
      <c r="AO24" s="3">
        <f>100*P24/$C24</f>
        <v>0.78356926349920697</v>
      </c>
      <c r="AP24" s="3"/>
      <c r="AQ24" s="3">
        <f>100*R24/$C24</f>
        <v>4.7772148643344803</v>
      </c>
      <c r="AR24" s="3">
        <f>100*S24/$C24</f>
        <v>1.6781616920962319</v>
      </c>
      <c r="AS24" s="3">
        <f>100*T24/$C24</f>
        <v>0.42330705742289015</v>
      </c>
      <c r="AT24" s="3">
        <f>100*U24/$C24</f>
        <v>0.8425859712568059</v>
      </c>
      <c r="AU24" s="3">
        <f>100*V24/$C24</f>
        <v>0.16727604704936802</v>
      </c>
      <c r="AV24" s="3">
        <f>100*W24/$C24</f>
        <v>1.4530891549123135</v>
      </c>
      <c r="AW24" s="3"/>
      <c r="AX24" s="3">
        <f>100*Y24/$C24</f>
        <v>1.2746292220645483</v>
      </c>
      <c r="AY24" s="3">
        <f>100*Z24/$C24</f>
        <v>7.0384973011579453</v>
      </c>
      <c r="AZ24" s="3">
        <f>100*AA24/$C24</f>
        <v>5.7638677253440695</v>
      </c>
      <c r="BA24" s="3"/>
      <c r="BB24" s="3">
        <f>100*AC24/$C24</f>
        <v>0.21279443230412196</v>
      </c>
      <c r="BC24" s="3">
        <f>100*AD24/$C24</f>
        <v>1.2227722238150769</v>
      </c>
      <c r="BD24" s="3">
        <f>100*AE24/$C24</f>
        <v>0.76961756690858996</v>
      </c>
      <c r="BE24" s="3">
        <f t="shared" si="1"/>
        <v>24.556694608736439</v>
      </c>
      <c r="BF24" s="3">
        <f t="shared" si="2"/>
        <v>15.103870530576234</v>
      </c>
    </row>
    <row r="25" spans="1:59" x14ac:dyDescent="0.2">
      <c r="A25" s="4">
        <f t="shared" si="0"/>
        <v>2042</v>
      </c>
      <c r="B25" s="4">
        <v>51867</v>
      </c>
      <c r="C25" s="2">
        <v>5859126</v>
      </c>
      <c r="D25" s="2"/>
      <c r="E25" s="2">
        <v>3097727</v>
      </c>
      <c r="F25" s="2"/>
      <c r="G25" s="7">
        <v>47.201921517821667</v>
      </c>
      <c r="H25" s="2">
        <v>79.03198123668696</v>
      </c>
      <c r="I25" s="2">
        <v>23037.864301063582</v>
      </c>
      <c r="J25" s="2">
        <v>930329.8</v>
      </c>
      <c r="K25" s="2">
        <v>857113.4</v>
      </c>
      <c r="L25" s="2">
        <f t="shared" si="3"/>
        <v>899872.41</v>
      </c>
      <c r="M25" s="15">
        <f t="shared" si="4"/>
        <v>30457.390000000014</v>
      </c>
      <c r="N25" s="2">
        <v>149126.70000000001</v>
      </c>
      <c r="O25" s="2">
        <v>44623.87</v>
      </c>
      <c r="P25" s="2">
        <v>45891.09</v>
      </c>
      <c r="Q25" s="2">
        <v>0</v>
      </c>
      <c r="R25" s="2">
        <v>279759.40000000002</v>
      </c>
      <c r="S25" s="2">
        <v>98378.49</v>
      </c>
      <c r="T25" s="2">
        <v>24653.91</v>
      </c>
      <c r="U25" s="2">
        <v>49373.64</v>
      </c>
      <c r="V25" s="2">
        <v>9794.4</v>
      </c>
      <c r="W25" s="2">
        <v>85117.108700000012</v>
      </c>
      <c r="X25" s="2">
        <v>0</v>
      </c>
      <c r="Y25" s="2">
        <v>74682.13</v>
      </c>
      <c r="Z25" s="2">
        <v>412394.4</v>
      </c>
      <c r="AA25" s="2">
        <v>337712.3</v>
      </c>
      <c r="AB25" s="2">
        <v>0</v>
      </c>
      <c r="AC25" s="2">
        <v>12441.807442214991</v>
      </c>
      <c r="AD25" s="2">
        <v>73216.44</v>
      </c>
      <c r="AE25" s="2">
        <v>42759.01</v>
      </c>
      <c r="AF25" s="2"/>
      <c r="AG25" s="2">
        <v>1357909</v>
      </c>
      <c r="AH25" s="2">
        <v>823473.2</v>
      </c>
      <c r="AI25" s="3">
        <f>100*AE25/AG24</f>
        <v>3.0798059878980126</v>
      </c>
      <c r="AJ25" s="3"/>
      <c r="AK25" s="3">
        <f>100*J25/$C25</f>
        <v>15.878303351045872</v>
      </c>
      <c r="AL25" s="3">
        <f>100*K25/$C25</f>
        <v>14.628690354158623</v>
      </c>
      <c r="AM25" s="3">
        <f>100*N25/$C25</f>
        <v>2.5452038409824267</v>
      </c>
      <c r="AN25" s="3">
        <f>100*O25/$C25</f>
        <v>0.76161308017612184</v>
      </c>
      <c r="AO25" s="3">
        <f>100*P25/$C25</f>
        <v>0.78324122061891144</v>
      </c>
      <c r="AP25" s="3"/>
      <c r="AQ25" s="3">
        <f>100*R25/$C25</f>
        <v>4.7747633350093519</v>
      </c>
      <c r="AR25" s="3">
        <f>100*S25/$C25</f>
        <v>1.6790642495143473</v>
      </c>
      <c r="AS25" s="3">
        <f>100*T25/$C25</f>
        <v>0.42077794537956686</v>
      </c>
      <c r="AT25" s="3">
        <f>100*U25/$C25</f>
        <v>0.84267926649810909</v>
      </c>
      <c r="AU25" s="3">
        <f>100*V25/$C25</f>
        <v>0.16716486383805365</v>
      </c>
      <c r="AV25" s="3">
        <f>100*W25/$C25</f>
        <v>1.4527270569023436</v>
      </c>
      <c r="AW25" s="3"/>
      <c r="AX25" s="3">
        <f>100*Y25/$C25</f>
        <v>1.2746291853085256</v>
      </c>
      <c r="AY25" s="3">
        <f>100*Z25/$C25</f>
        <v>7.038496867962901</v>
      </c>
      <c r="AZ25" s="3">
        <f>100*AA25/$C25</f>
        <v>5.7638681946761343</v>
      </c>
      <c r="BA25" s="3"/>
      <c r="BB25" s="3">
        <f>100*AC25/$C25</f>
        <v>0.21234920433892346</v>
      </c>
      <c r="BC25" s="3">
        <f>100*AD25/$C25</f>
        <v>1.2496136795829276</v>
      </c>
      <c r="BD25" s="3">
        <f>100*AE25/$C25</f>
        <v>0.72978478360083054</v>
      </c>
      <c r="BE25" s="3">
        <f t="shared" si="1"/>
        <v>23.175965152481787</v>
      </c>
      <c r="BF25" s="3">
        <f t="shared" si="2"/>
        <v>14.054539875059865</v>
      </c>
    </row>
    <row r="26" spans="1:59" x14ac:dyDescent="0.2">
      <c r="A26" s="4">
        <f t="shared" si="0"/>
        <v>2043</v>
      </c>
      <c r="B26" s="4">
        <v>52232</v>
      </c>
      <c r="C26" s="2">
        <v>6070006</v>
      </c>
      <c r="D26" s="2"/>
      <c r="E26" s="2">
        <v>3146294</v>
      </c>
      <c r="F26" s="2"/>
      <c r="G26" s="7">
        <v>47.535253591075509</v>
      </c>
      <c r="H26" s="2">
        <v>79.877182148287375</v>
      </c>
      <c r="I26" s="2">
        <v>23156.6120790883</v>
      </c>
      <c r="J26" s="2">
        <v>963814</v>
      </c>
      <c r="K26" s="2">
        <v>886516.9</v>
      </c>
      <c r="L26" s="2">
        <f t="shared" si="3"/>
        <v>928365.56</v>
      </c>
      <c r="M26" s="15">
        <f t="shared" si="4"/>
        <v>35448.439999999944</v>
      </c>
      <c r="N26" s="2">
        <v>153363.9</v>
      </c>
      <c r="O26" s="2">
        <v>46028.14</v>
      </c>
      <c r="P26" s="2">
        <v>47539.54</v>
      </c>
      <c r="Q26" s="2">
        <v>0</v>
      </c>
      <c r="R26" s="2">
        <v>289718.2</v>
      </c>
      <c r="S26" s="2">
        <v>101990.2</v>
      </c>
      <c r="T26" s="2">
        <v>25397.54</v>
      </c>
      <c r="U26" s="2">
        <v>51164.56</v>
      </c>
      <c r="V26" s="2">
        <v>10138.15</v>
      </c>
      <c r="W26" s="2">
        <v>88160.364700000006</v>
      </c>
      <c r="X26" s="2">
        <v>0</v>
      </c>
      <c r="Y26" s="2">
        <v>77370.070000000007</v>
      </c>
      <c r="Z26" s="2">
        <v>427237.2</v>
      </c>
      <c r="AA26" s="2">
        <v>349867.1</v>
      </c>
      <c r="AB26" s="2">
        <v>0</v>
      </c>
      <c r="AC26" s="2">
        <v>12867.430414998786</v>
      </c>
      <c r="AD26" s="2">
        <v>77297.05</v>
      </c>
      <c r="AE26" s="2">
        <v>41848.660000000003</v>
      </c>
      <c r="AF26" s="2"/>
      <c r="AG26" s="2">
        <v>1322461</v>
      </c>
      <c r="AH26" s="2">
        <v>788024.8</v>
      </c>
      <c r="AI26" s="3">
        <f>100*AE26/AG25</f>
        <v>3.0818456906906135</v>
      </c>
      <c r="AJ26" s="3"/>
      <c r="AK26" s="3">
        <f>100*J26/$C26</f>
        <v>15.878303909419529</v>
      </c>
      <c r="AL26" s="3">
        <f>100*K26/$C26</f>
        <v>14.604876832082208</v>
      </c>
      <c r="AM26" s="3">
        <f>100*N26/$C26</f>
        <v>2.5265856409367635</v>
      </c>
      <c r="AN26" s="3">
        <f>100*O26/$C26</f>
        <v>0.75828821256519352</v>
      </c>
      <c r="AO26" s="3">
        <f>100*P26/$C26</f>
        <v>0.78318769371891894</v>
      </c>
      <c r="AP26" s="3"/>
      <c r="AQ26" s="3">
        <f>100*R26/$C26</f>
        <v>4.7729475061474407</v>
      </c>
      <c r="AR26" s="3">
        <f>100*S26/$C26</f>
        <v>1.6802322765414071</v>
      </c>
      <c r="AS26" s="3">
        <f>100*T26/$C26</f>
        <v>0.418410459561325</v>
      </c>
      <c r="AT26" s="3">
        <f>100*U26/$C26</f>
        <v>0.84290789827884849</v>
      </c>
      <c r="AU26" s="3">
        <f>100*V26/$C26</f>
        <v>0.16702042798639738</v>
      </c>
      <c r="AV26" s="3">
        <f>100*W26/$C26</f>
        <v>1.4523933699571303</v>
      </c>
      <c r="AW26" s="3"/>
      <c r="AX26" s="3">
        <f>100*Y26/$C26</f>
        <v>1.2746292178294389</v>
      </c>
      <c r="AY26" s="3">
        <f>100*Z26/$C26</f>
        <v>7.0384971612878138</v>
      </c>
      <c r="AZ26" s="3">
        <f>100*AA26/$C26</f>
        <v>5.7638674492249269</v>
      </c>
      <c r="BA26" s="3"/>
      <c r="BB26" s="3">
        <f>100*AC26/$C26</f>
        <v>0.21198381706704714</v>
      </c>
      <c r="BC26" s="3">
        <f>100*AD26/$C26</f>
        <v>1.2734262536149059</v>
      </c>
      <c r="BD26" s="3">
        <f>100*AE26/$C26</f>
        <v>0.68943358540337529</v>
      </c>
      <c r="BE26" s="3">
        <f t="shared" si="1"/>
        <v>21.786815367233576</v>
      </c>
      <c r="BF26" s="3">
        <f t="shared" si="2"/>
        <v>12.982273823123075</v>
      </c>
    </row>
    <row r="27" spans="1:59" x14ac:dyDescent="0.2">
      <c r="A27" s="4">
        <f t="shared" si="0"/>
        <v>2044</v>
      </c>
      <c r="B27" s="4">
        <v>52597</v>
      </c>
      <c r="C27" s="2">
        <v>6286684</v>
      </c>
      <c r="D27" s="2"/>
      <c r="E27" s="2">
        <v>3194711</v>
      </c>
      <c r="F27" s="2"/>
      <c r="G27" s="7">
        <v>47.865557316697974</v>
      </c>
      <c r="H27" s="2">
        <v>80.731087866831032</v>
      </c>
      <c r="I27" s="2">
        <v>23270.974774793034</v>
      </c>
      <c r="J27" s="2">
        <v>998218.8</v>
      </c>
      <c r="K27" s="2">
        <v>916830.9</v>
      </c>
      <c r="L27" s="2">
        <f t="shared" si="3"/>
        <v>957608.67</v>
      </c>
      <c r="M27" s="15">
        <f t="shared" si="4"/>
        <v>40610.130000000005</v>
      </c>
      <c r="N27" s="2">
        <v>157829.29999999999</v>
      </c>
      <c r="O27" s="2">
        <v>47460.35</v>
      </c>
      <c r="P27" s="2">
        <v>49246.8</v>
      </c>
      <c r="Q27" s="2">
        <v>0</v>
      </c>
      <c r="R27" s="2">
        <v>299938.2</v>
      </c>
      <c r="S27" s="2">
        <v>105708</v>
      </c>
      <c r="T27" s="2">
        <v>26165.16</v>
      </c>
      <c r="U27" s="2">
        <v>53006.81</v>
      </c>
      <c r="V27" s="2">
        <v>10490.97</v>
      </c>
      <c r="W27" s="2">
        <v>91285.814400000003</v>
      </c>
      <c r="X27" s="2">
        <v>0</v>
      </c>
      <c r="Y27" s="2">
        <v>80131.91</v>
      </c>
      <c r="Z27" s="2">
        <v>442488.1</v>
      </c>
      <c r="AA27" s="2">
        <v>362356.2</v>
      </c>
      <c r="AB27" s="2">
        <v>0</v>
      </c>
      <c r="AC27" s="2">
        <v>13281.403229740958</v>
      </c>
      <c r="AD27" s="2">
        <v>81387.94</v>
      </c>
      <c r="AE27" s="2">
        <v>40777.769999999997</v>
      </c>
      <c r="AF27" s="2"/>
      <c r="AG27" s="2">
        <v>1281851</v>
      </c>
      <c r="AH27" s="2">
        <v>747414.7</v>
      </c>
      <c r="AI27" s="3">
        <f>100*AE27/AG26</f>
        <v>3.0834761856871391</v>
      </c>
      <c r="AJ27" s="3"/>
      <c r="AK27" s="3">
        <f>100*J27/$C27</f>
        <v>15.878304047093826</v>
      </c>
      <c r="AL27" s="3">
        <f>100*K27/$C27</f>
        <v>14.583696269766383</v>
      </c>
      <c r="AM27" s="3">
        <f>100*N27/$C27</f>
        <v>2.5105333749875132</v>
      </c>
      <c r="AN27" s="3">
        <f>100*O27/$C27</f>
        <v>0.75493455691426514</v>
      </c>
      <c r="AO27" s="3">
        <f>100*P27/$C27</f>
        <v>0.78335096849149721</v>
      </c>
      <c r="AP27" s="3"/>
      <c r="AQ27" s="3">
        <f>100*R27/$C27</f>
        <v>4.7710080544846853</v>
      </c>
      <c r="AR27" s="3">
        <f>100*S27/$C27</f>
        <v>1.6814587785866126</v>
      </c>
      <c r="AS27" s="3">
        <f>100*T27/$C27</f>
        <v>0.41619970082797225</v>
      </c>
      <c r="AT27" s="3">
        <f>100*U27/$C27</f>
        <v>0.8431600824854566</v>
      </c>
      <c r="AU27" s="3">
        <f>100*V27/$C27</f>
        <v>0.16687605103103639</v>
      </c>
      <c r="AV27" s="3">
        <f>100*W27/$C27</f>
        <v>1.4520503082388108</v>
      </c>
      <c r="AW27" s="3"/>
      <c r="AX27" s="3">
        <f>100*Y27/$C27</f>
        <v>1.274629200386086</v>
      </c>
      <c r="AY27" s="3">
        <f>100*Z27/$C27</f>
        <v>7.0384975608762899</v>
      </c>
      <c r="AZ27" s="3">
        <f>100*AA27/$C27</f>
        <v>5.7638685195565742</v>
      </c>
      <c r="BA27" s="3"/>
      <c r="BB27" s="3">
        <f>100*AC27/$C27</f>
        <v>0.21126245934646878</v>
      </c>
      <c r="BC27" s="3">
        <f>100*AD27/$C27</f>
        <v>1.2946084135929212</v>
      </c>
      <c r="BD27" s="3">
        <f>100*AE27/$C27</f>
        <v>0.64863718297277217</v>
      </c>
      <c r="BE27" s="3">
        <f t="shared" si="1"/>
        <v>20.389938479490937</v>
      </c>
      <c r="BF27" s="3">
        <f t="shared" si="2"/>
        <v>11.888854283116505</v>
      </c>
    </row>
    <row r="28" spans="1:59" x14ac:dyDescent="0.2">
      <c r="A28" s="4">
        <f t="shared" si="0"/>
        <v>2045</v>
      </c>
      <c r="B28" s="4">
        <v>52963</v>
      </c>
      <c r="C28" s="2">
        <v>6509979</v>
      </c>
      <c r="D28" s="2"/>
      <c r="E28" s="2">
        <v>3243317</v>
      </c>
      <c r="F28" s="2"/>
      <c r="G28" s="7">
        <v>48.194210391589507</v>
      </c>
      <c r="H28" s="2">
        <v>81.593924855748099</v>
      </c>
      <c r="I28" s="2">
        <v>23384.026172666843</v>
      </c>
      <c r="J28" s="2">
        <v>1033674</v>
      </c>
      <c r="K28" s="2">
        <v>948081.9</v>
      </c>
      <c r="L28" s="2">
        <f t="shared" si="3"/>
        <v>987624.19000000006</v>
      </c>
      <c r="M28" s="15">
        <f t="shared" si="4"/>
        <v>46049.809999999939</v>
      </c>
      <c r="N28" s="2">
        <v>162484.29999999999</v>
      </c>
      <c r="O28" s="2">
        <v>48918.86</v>
      </c>
      <c r="P28" s="2">
        <v>51023.360000000001</v>
      </c>
      <c r="Q28" s="2">
        <v>0</v>
      </c>
      <c r="R28" s="2">
        <v>310428.79999999999</v>
      </c>
      <c r="S28" s="2">
        <v>109531.3</v>
      </c>
      <c r="T28" s="2">
        <v>26956.33</v>
      </c>
      <c r="U28" s="2">
        <v>54901.04</v>
      </c>
      <c r="V28" s="2">
        <v>10854.7</v>
      </c>
      <c r="W28" s="2">
        <v>94505.68789999999</v>
      </c>
      <c r="X28" s="2">
        <v>0</v>
      </c>
      <c r="Y28" s="2">
        <v>82978.09</v>
      </c>
      <c r="Z28" s="2">
        <v>458204.7</v>
      </c>
      <c r="AA28" s="2">
        <v>375226.6</v>
      </c>
      <c r="AB28" s="2">
        <v>0</v>
      </c>
      <c r="AC28" s="2">
        <v>13679.710153547328</v>
      </c>
      <c r="AD28" s="2">
        <v>85592.13</v>
      </c>
      <c r="AE28" s="2">
        <v>39542.29</v>
      </c>
      <c r="AF28" s="2"/>
      <c r="AG28" s="2">
        <v>1235801</v>
      </c>
      <c r="AH28" s="2">
        <v>701364.8</v>
      </c>
      <c r="AI28" s="3">
        <f>100*AE28/AG27</f>
        <v>3.084780524413524</v>
      </c>
      <c r="AJ28" s="3"/>
      <c r="AK28" s="3">
        <f>100*J28/$C28</f>
        <v>15.878300068249068</v>
      </c>
      <c r="AL28" s="3">
        <f>100*K28/$C28</f>
        <v>14.563517025170126</v>
      </c>
      <c r="AM28" s="3">
        <f>100*N28/$C28</f>
        <v>2.4959266381658063</v>
      </c>
      <c r="AN28" s="3">
        <f>100*O28/$C28</f>
        <v>0.7514442058876073</v>
      </c>
      <c r="AO28" s="3">
        <f>100*P28/$C28</f>
        <v>0.78377149910929056</v>
      </c>
      <c r="AP28" s="3"/>
      <c r="AQ28" s="3">
        <f>100*R28/$C28</f>
        <v>4.768506933739725</v>
      </c>
      <c r="AR28" s="3">
        <f>100*S28/$C28</f>
        <v>1.6825138760048228</v>
      </c>
      <c r="AS28" s="3">
        <f>100*T28/$C28</f>
        <v>0.41407706537916633</v>
      </c>
      <c r="AT28" s="3">
        <f>100*U28/$C28</f>
        <v>0.8433366682135226</v>
      </c>
      <c r="AU28" s="3">
        <f>100*V28/$C28</f>
        <v>0.16673940115628638</v>
      </c>
      <c r="AV28" s="3">
        <f>100*W28/$C28</f>
        <v>1.4517049578808163</v>
      </c>
      <c r="AW28" s="3"/>
      <c r="AX28" s="3">
        <f>100*Y28/$C28</f>
        <v>1.2746291501093936</v>
      </c>
      <c r="AY28" s="3">
        <f>100*Z28/$C28</f>
        <v>7.0384973592080708</v>
      </c>
      <c r="AZ28" s="3">
        <f>100*AA28/$C28</f>
        <v>5.7638680554883512</v>
      </c>
      <c r="BA28" s="3"/>
      <c r="BB28" s="3">
        <f>100*AC28/$C28</f>
        <v>0.21013447437460747</v>
      </c>
      <c r="BC28" s="3">
        <f>100*AD28/$C28</f>
        <v>1.3147835039099205</v>
      </c>
      <c r="BD28" s="3">
        <f>100*AE28/$C28</f>
        <v>0.60741040792911927</v>
      </c>
      <c r="BE28" s="3">
        <f t="shared" si="1"/>
        <v>18.983179515632845</v>
      </c>
      <c r="BF28" s="3">
        <f t="shared" si="2"/>
        <v>10.773687595612827</v>
      </c>
    </row>
    <row r="29" spans="1:59" x14ac:dyDescent="0.2">
      <c r="A29" s="4">
        <f t="shared" ref="A29:A80" si="7">YEAR(B29)</f>
        <v>2046</v>
      </c>
      <c r="B29" s="4">
        <v>53328</v>
      </c>
      <c r="C29" s="2">
        <v>6741617</v>
      </c>
      <c r="D29" s="2"/>
      <c r="E29" s="2">
        <v>3292863</v>
      </c>
      <c r="F29" s="2"/>
      <c r="G29" s="7">
        <v>48.519644428042319</v>
      </c>
      <c r="H29" s="2">
        <v>82.465770893340647</v>
      </c>
      <c r="I29" s="2">
        <v>23498.366416119639</v>
      </c>
      <c r="J29" s="2">
        <v>1070454</v>
      </c>
      <c r="K29" s="2">
        <v>980378.2</v>
      </c>
      <c r="L29" s="2">
        <f t="shared" si="3"/>
        <v>1018512.85</v>
      </c>
      <c r="M29" s="15">
        <f t="shared" si="4"/>
        <v>51941.150000000023</v>
      </c>
      <c r="N29" s="2">
        <v>167292.20000000001</v>
      </c>
      <c r="O29" s="2">
        <v>50403.29</v>
      </c>
      <c r="P29" s="2">
        <v>52871</v>
      </c>
      <c r="Q29" s="2">
        <v>0</v>
      </c>
      <c r="R29" s="2">
        <v>321233.8</v>
      </c>
      <c r="S29" s="2">
        <v>113474.8</v>
      </c>
      <c r="T29" s="2">
        <v>27770.28</v>
      </c>
      <c r="U29" s="2">
        <v>56855.47</v>
      </c>
      <c r="V29" s="2">
        <v>11229.18</v>
      </c>
      <c r="W29" s="2">
        <v>97844.246699999989</v>
      </c>
      <c r="X29" s="2">
        <v>0</v>
      </c>
      <c r="Y29" s="2">
        <v>85930.61</v>
      </c>
      <c r="Z29" s="2">
        <v>474508.5</v>
      </c>
      <c r="AA29" s="2">
        <v>388577.9</v>
      </c>
      <c r="AB29" s="2">
        <v>0</v>
      </c>
      <c r="AC29" s="2">
        <v>14059.80374774894</v>
      </c>
      <c r="AD29" s="2">
        <v>90075.82</v>
      </c>
      <c r="AE29" s="2">
        <v>38134.65</v>
      </c>
      <c r="AF29" s="2"/>
      <c r="AG29" s="2">
        <v>1183860</v>
      </c>
      <c r="AH29" s="2">
        <v>649423.69999999995</v>
      </c>
      <c r="AI29" s="3">
        <f>100*AE29/AG28</f>
        <v>3.0858244976335185</v>
      </c>
      <c r="AJ29" s="3"/>
      <c r="AK29" s="3">
        <f>100*J29/$C29</f>
        <v>15.878297447036816</v>
      </c>
      <c r="AL29" s="3">
        <f>100*K29/$C29</f>
        <v>14.542181794071066</v>
      </c>
      <c r="AM29" s="3">
        <f>100*N29/$C29</f>
        <v>2.4814847832500724</v>
      </c>
      <c r="AN29" s="3">
        <f>100*O29/$C29</f>
        <v>0.7476439257821974</v>
      </c>
      <c r="AO29" s="3">
        <f>100*P29/$C29</f>
        <v>0.78424805206228709</v>
      </c>
      <c r="AP29" s="3"/>
      <c r="AQ29" s="3">
        <f>100*R29/$C29</f>
        <v>4.7649369580028056</v>
      </c>
      <c r="AR29" s="3">
        <f>100*S29/$C29</f>
        <v>1.6831985560734168</v>
      </c>
      <c r="AS29" s="3">
        <f>100*T29/$C29</f>
        <v>0.41192313357463056</v>
      </c>
      <c r="AT29" s="3">
        <f>100*U29/$C29</f>
        <v>0.84335063828158729</v>
      </c>
      <c r="AU29" s="3">
        <f>100*V29/$C29</f>
        <v>0.16656508371804568</v>
      </c>
      <c r="AV29" s="3">
        <f>100*W29/$C29</f>
        <v>1.4513468608495554</v>
      </c>
      <c r="AW29" s="3"/>
      <c r="AX29" s="3">
        <f>100*Y29/$C29</f>
        <v>1.2746290689607553</v>
      </c>
      <c r="AY29" s="3">
        <f>100*Z29/$C29</f>
        <v>7.0384968472697276</v>
      </c>
      <c r="AZ29" s="3">
        <f>100*AA29/$C29</f>
        <v>5.7638679266413382</v>
      </c>
      <c r="BA29" s="3"/>
      <c r="BB29" s="3">
        <f>100*AC29/$C29</f>
        <v>0.2085523954824034</v>
      </c>
      <c r="BC29" s="3">
        <f>100*AD29/$C29</f>
        <v>1.3361159496304817</v>
      </c>
      <c r="BD29" s="3">
        <f>100*AE29/$C29</f>
        <v>0.56566028595216844</v>
      </c>
      <c r="BE29" s="3">
        <f t="shared" ref="BE29:BE75" si="8">100*AG29/$C29</f>
        <v>17.560475476432433</v>
      </c>
      <c r="BF29" s="3">
        <f t="shared" ref="BF29:BF75" si="9">100*AH29/$C29</f>
        <v>9.6330553930904106</v>
      </c>
    </row>
    <row r="30" spans="1:59" x14ac:dyDescent="0.2">
      <c r="A30" s="4">
        <f t="shared" si="7"/>
        <v>2047</v>
      </c>
      <c r="B30" s="4">
        <v>53693</v>
      </c>
      <c r="C30" s="2">
        <v>6980816</v>
      </c>
      <c r="D30" s="2"/>
      <c r="E30" s="2">
        <v>3342841</v>
      </c>
      <c r="F30" s="2"/>
      <c r="G30" s="7">
        <v>48.841714989195438</v>
      </c>
      <c r="H30" s="2">
        <v>83.346802463857216</v>
      </c>
      <c r="I30" s="2">
        <v>23611.220400728678</v>
      </c>
      <c r="J30" s="2">
        <v>1108435</v>
      </c>
      <c r="K30" s="2">
        <v>1013718</v>
      </c>
      <c r="L30" s="2">
        <f t="shared" si="3"/>
        <v>1050259.72</v>
      </c>
      <c r="M30" s="15">
        <f t="shared" si="4"/>
        <v>58175.280000000028</v>
      </c>
      <c r="N30" s="2">
        <v>172294.5</v>
      </c>
      <c r="O30" s="2">
        <v>51912.35</v>
      </c>
      <c r="P30" s="2">
        <v>54787.12</v>
      </c>
      <c r="Q30" s="2">
        <v>0</v>
      </c>
      <c r="R30" s="2">
        <v>332359.09999999998</v>
      </c>
      <c r="S30" s="2">
        <v>117549.8</v>
      </c>
      <c r="T30" s="2">
        <v>28607.89</v>
      </c>
      <c r="U30" s="2">
        <v>58875.38</v>
      </c>
      <c r="V30" s="2">
        <v>11614.44</v>
      </c>
      <c r="W30" s="2">
        <v>101292.6603</v>
      </c>
      <c r="X30" s="2">
        <v>0</v>
      </c>
      <c r="Y30" s="2">
        <v>88979.51</v>
      </c>
      <c r="Z30" s="2">
        <v>491344.5</v>
      </c>
      <c r="AA30" s="2">
        <v>402365</v>
      </c>
      <c r="AB30" s="2">
        <v>0</v>
      </c>
      <c r="AC30" s="2">
        <v>14418.939825965801</v>
      </c>
      <c r="AD30" s="2">
        <v>94716.99</v>
      </c>
      <c r="AE30" s="2">
        <v>36541.72</v>
      </c>
      <c r="AF30" s="2"/>
      <c r="AG30" s="2">
        <v>1125684</v>
      </c>
      <c r="AH30" s="2">
        <v>591248.4</v>
      </c>
      <c r="AI30" s="3">
        <f>100*AE30/AG29</f>
        <v>3.0866588954775058</v>
      </c>
      <c r="AJ30" s="3"/>
      <c r="AK30" s="3">
        <f>100*J30/$C30</f>
        <v>15.878301333253878</v>
      </c>
      <c r="AL30" s="3">
        <f>100*K30/$C30</f>
        <v>14.521482875354399</v>
      </c>
      <c r="AM30" s="3">
        <f>100*N30/$C30</f>
        <v>2.4681140428282311</v>
      </c>
      <c r="AN30" s="3">
        <f>100*O30/$C30</f>
        <v>0.74364300677743123</v>
      </c>
      <c r="AO30" s="3">
        <f>100*P30/$C30</f>
        <v>0.78482400911297479</v>
      </c>
      <c r="AP30" s="3"/>
      <c r="AQ30" s="3">
        <f>100*R30/$C30</f>
        <v>4.7610350996215907</v>
      </c>
      <c r="AR30" s="3">
        <f>100*S30/$C30</f>
        <v>1.6838976990655534</v>
      </c>
      <c r="AS30" s="3">
        <f>100*T30/$C30</f>
        <v>0.40980724889468512</v>
      </c>
      <c r="AT30" s="3">
        <f>100*U30/$C30</f>
        <v>0.84338822280948245</v>
      </c>
      <c r="AU30" s="3">
        <f>100*V30/$C30</f>
        <v>0.1663765382155897</v>
      </c>
      <c r="AV30" s="3">
        <f>100*W30/$C30</f>
        <v>1.4510146134778514</v>
      </c>
      <c r="AW30" s="3"/>
      <c r="AX30" s="3">
        <f>100*Y30/$C30</f>
        <v>1.2746290691518012</v>
      </c>
      <c r="AY30" s="3">
        <f>100*Z30/$C30</f>
        <v>7.0384966456643463</v>
      </c>
      <c r="AZ30" s="3">
        <f>100*AA30/$C30</f>
        <v>5.7638677197622741</v>
      </c>
      <c r="BA30" s="3"/>
      <c r="BB30" s="3">
        <f>100*AC30/$C30</f>
        <v>0.20655092221261528</v>
      </c>
      <c r="BC30" s="3">
        <f>100*AD30/$C30</f>
        <v>1.3568183146497488</v>
      </c>
      <c r="BD30" s="3">
        <f>100*AE30/$C30</f>
        <v>0.52345914861529086</v>
      </c>
      <c r="BE30" s="3">
        <f t="shared" si="8"/>
        <v>16.125392790756841</v>
      </c>
      <c r="BF30" s="3">
        <f t="shared" si="9"/>
        <v>8.4696173054840589</v>
      </c>
    </row>
    <row r="31" spans="1:59" x14ac:dyDescent="0.2">
      <c r="A31" s="4">
        <f t="shared" si="7"/>
        <v>2048</v>
      </c>
      <c r="B31" s="4">
        <v>54058</v>
      </c>
      <c r="C31" s="2">
        <v>7226674</v>
      </c>
      <c r="D31" s="2"/>
      <c r="E31" s="2">
        <v>3392718</v>
      </c>
      <c r="F31" s="2"/>
      <c r="G31" s="7">
        <v>49.162692009696954</v>
      </c>
      <c r="H31" s="2">
        <v>84.237101698498279</v>
      </c>
      <c r="I31" s="2">
        <v>23719.442762569357</v>
      </c>
      <c r="J31" s="2">
        <v>1147473</v>
      </c>
      <c r="K31" s="2">
        <v>1048060</v>
      </c>
      <c r="L31" s="2">
        <f t="shared" si="3"/>
        <v>1082813.57</v>
      </c>
      <c r="M31" s="15">
        <f t="shared" si="4"/>
        <v>64659.429999999935</v>
      </c>
      <c r="N31" s="2">
        <v>177518.3</v>
      </c>
      <c r="O31" s="2">
        <v>53444.639999999999</v>
      </c>
      <c r="P31" s="2">
        <v>56767.77</v>
      </c>
      <c r="Q31" s="2">
        <v>0</v>
      </c>
      <c r="R31" s="2">
        <v>343793.5</v>
      </c>
      <c r="S31" s="2">
        <v>121759.2</v>
      </c>
      <c r="T31" s="2">
        <v>29471.23</v>
      </c>
      <c r="U31" s="2">
        <v>60961.18</v>
      </c>
      <c r="V31" s="2">
        <v>12009.28</v>
      </c>
      <c r="W31" s="2">
        <v>104837.849</v>
      </c>
      <c r="X31" s="2">
        <v>0</v>
      </c>
      <c r="Y31" s="2">
        <v>92113.29</v>
      </c>
      <c r="Z31" s="2">
        <v>508649.2</v>
      </c>
      <c r="AA31" s="2">
        <v>416535.9</v>
      </c>
      <c r="AB31" s="2">
        <v>0</v>
      </c>
      <c r="AC31" s="2">
        <v>14754.792307045209</v>
      </c>
      <c r="AD31" s="2">
        <v>99412.87</v>
      </c>
      <c r="AE31" s="2">
        <v>34753.57</v>
      </c>
      <c r="AF31" s="2"/>
      <c r="AG31" s="2">
        <v>1061025</v>
      </c>
      <c r="AH31" s="2">
        <v>526589.1</v>
      </c>
      <c r="AI31" s="3">
        <f>100*AE31/AG30</f>
        <v>3.0873291261135454</v>
      </c>
      <c r="AJ31" s="3"/>
      <c r="AK31" s="3">
        <f>100*J31/$C31</f>
        <v>15.878300307997842</v>
      </c>
      <c r="AL31" s="3">
        <f>100*K31/$C31</f>
        <v>14.502660560030797</v>
      </c>
      <c r="AM31" s="3">
        <f>100*N31/$C31</f>
        <v>2.4564315479015657</v>
      </c>
      <c r="AN31" s="3">
        <f>100*O31/$C31</f>
        <v>0.73954685101334305</v>
      </c>
      <c r="AO31" s="3">
        <f>100*P31/$C31</f>
        <v>0.78553107556809676</v>
      </c>
      <c r="AP31" s="3"/>
      <c r="AQ31" s="3">
        <f>100*R31/$C31</f>
        <v>4.757285301647757</v>
      </c>
      <c r="AR31" s="3">
        <f>100*S31/$C31</f>
        <v>1.6848580688709633</v>
      </c>
      <c r="AS31" s="3">
        <f>100*T31/$C31</f>
        <v>0.40781180941606054</v>
      </c>
      <c r="AT31" s="3">
        <f>100*U31/$C31</f>
        <v>0.84355790782869133</v>
      </c>
      <c r="AU31" s="3">
        <f>100*V31/$C31</f>
        <v>0.16617990516799291</v>
      </c>
      <c r="AV31" s="3">
        <f>100*W31/$C31</f>
        <v>1.4507067705005097</v>
      </c>
      <c r="AW31" s="3"/>
      <c r="AX31" s="3">
        <f>100*Y31/$C31</f>
        <v>1.2746291032361499</v>
      </c>
      <c r="AY31" s="3">
        <f>100*Z31/$C31</f>
        <v>7.0384965476511052</v>
      </c>
      <c r="AZ31" s="3">
        <f>100*AA31/$C31</f>
        <v>5.763867306038712</v>
      </c>
      <c r="BA31" s="3"/>
      <c r="BB31" s="3">
        <f>100*AC31/$C31</f>
        <v>0.2041712730786695</v>
      </c>
      <c r="BC31" s="3">
        <f>100*AD31/$C31</f>
        <v>1.3756379490758819</v>
      </c>
      <c r="BD31" s="3">
        <f>100*AE31/$C31</f>
        <v>0.48090684594323752</v>
      </c>
      <c r="BE31" s="3">
        <f t="shared" si="8"/>
        <v>14.682065359527771</v>
      </c>
      <c r="BF31" s="3">
        <f t="shared" si="9"/>
        <v>7.2867421444498532</v>
      </c>
    </row>
    <row r="32" spans="1:59" x14ac:dyDescent="0.2">
      <c r="A32" s="4">
        <f t="shared" si="7"/>
        <v>2049</v>
      </c>
      <c r="B32" s="4">
        <v>54424</v>
      </c>
      <c r="C32" s="2">
        <v>7479491</v>
      </c>
      <c r="D32" s="2"/>
      <c r="E32" s="2">
        <v>3442557</v>
      </c>
      <c r="F32" s="2"/>
      <c r="G32" s="7">
        <v>49.481514514317354</v>
      </c>
      <c r="H32" s="2">
        <v>85.136817624340281</v>
      </c>
      <c r="I32" s="2">
        <v>23823.756067581879</v>
      </c>
      <c r="J32" s="2">
        <v>1187616</v>
      </c>
      <c r="K32" s="2">
        <v>1083424</v>
      </c>
      <c r="L32" s="2">
        <f t="shared" si="3"/>
        <v>1116186.99</v>
      </c>
      <c r="M32" s="15">
        <f t="shared" si="4"/>
        <v>71429.010000000009</v>
      </c>
      <c r="N32" s="2">
        <v>182942.3</v>
      </c>
      <c r="O32" s="2">
        <v>54998.67</v>
      </c>
      <c r="P32" s="2">
        <v>58819.31</v>
      </c>
      <c r="Q32" s="2">
        <v>0</v>
      </c>
      <c r="R32" s="2">
        <v>355555.4</v>
      </c>
      <c r="S32" s="2">
        <v>126095.2</v>
      </c>
      <c r="T32" s="2">
        <v>30361.68</v>
      </c>
      <c r="U32" s="2">
        <v>63108.72</v>
      </c>
      <c r="V32" s="2">
        <v>12414.89</v>
      </c>
      <c r="W32" s="2">
        <v>108481.30700000002</v>
      </c>
      <c r="X32" s="2">
        <v>0</v>
      </c>
      <c r="Y32" s="2">
        <v>95335.77</v>
      </c>
      <c r="Z32" s="2">
        <v>526443.69999999995</v>
      </c>
      <c r="AA32" s="2">
        <v>431108</v>
      </c>
      <c r="AB32" s="2">
        <v>0</v>
      </c>
      <c r="AC32" s="2">
        <v>15093.610774700712</v>
      </c>
      <c r="AD32" s="2">
        <v>104192.3</v>
      </c>
      <c r="AE32" s="2">
        <v>32762.99</v>
      </c>
      <c r="AF32" s="2"/>
      <c r="AG32" s="2">
        <v>989595.8</v>
      </c>
      <c r="AH32" s="2">
        <v>455159.8</v>
      </c>
      <c r="AI32" s="3">
        <f>100*AE32/AG31</f>
        <v>3.0878622087132723</v>
      </c>
      <c r="AJ32" s="3"/>
      <c r="AK32" s="3">
        <f>100*J32/$C32</f>
        <v>15.878299739915457</v>
      </c>
      <c r="AL32" s="3">
        <f>100*K32/$C32</f>
        <v>14.485263769954399</v>
      </c>
      <c r="AM32" s="3">
        <f>100*N32/$C32</f>
        <v>2.4459191140145768</v>
      </c>
      <c r="AN32" s="3">
        <f>100*O32/$C32</f>
        <v>0.73532637448189986</v>
      </c>
      <c r="AO32" s="3">
        <f>100*P32/$C32</f>
        <v>0.78640792535213966</v>
      </c>
      <c r="AP32" s="3"/>
      <c r="AQ32" s="3">
        <f>100*R32/$C32</f>
        <v>4.7537379214708597</v>
      </c>
      <c r="AR32" s="3">
        <f>100*S32/$C32</f>
        <v>1.6858794268219588</v>
      </c>
      <c r="AS32" s="3">
        <f>100*T32/$C32</f>
        <v>0.40593243577671262</v>
      </c>
      <c r="AT32" s="3">
        <f>100*U32/$C32</f>
        <v>0.84375688131719129</v>
      </c>
      <c r="AU32" s="3">
        <f>100*V32/$C32</f>
        <v>0.16598576026095893</v>
      </c>
      <c r="AV32" s="3">
        <f>100*W32/$C32</f>
        <v>1.4503835488270527</v>
      </c>
      <c r="AW32" s="3"/>
      <c r="AX32" s="3">
        <f>100*Y32/$C32</f>
        <v>1.2746291158048055</v>
      </c>
      <c r="AY32" s="3">
        <f>100*Z32/$C32</f>
        <v>7.0384963361811641</v>
      </c>
      <c r="AZ32" s="3">
        <f>100*AA32/$C32</f>
        <v>5.7638681562689227</v>
      </c>
      <c r="BA32" s="3"/>
      <c r="BB32" s="3">
        <f>100*AC32/$C32</f>
        <v>0.20179997241390774</v>
      </c>
      <c r="BC32" s="3">
        <f>100*AD32/$C32</f>
        <v>1.3930399809291836</v>
      </c>
      <c r="BD32" s="3">
        <f>100*AE32/$C32</f>
        <v>0.43803769534584641</v>
      </c>
      <c r="BE32" s="3">
        <f t="shared" si="8"/>
        <v>13.230790704875506</v>
      </c>
      <c r="BF32" s="3">
        <f t="shared" si="9"/>
        <v>6.0854381668485198</v>
      </c>
    </row>
    <row r="33" spans="1:58" x14ac:dyDescent="0.2">
      <c r="A33" s="4">
        <f t="shared" si="7"/>
        <v>2050</v>
      </c>
      <c r="B33" s="4">
        <v>54789</v>
      </c>
      <c r="C33" s="2">
        <v>7740248</v>
      </c>
      <c r="D33" s="2"/>
      <c r="E33" s="2">
        <v>3492720</v>
      </c>
      <c r="F33" s="2"/>
      <c r="G33" s="7">
        <v>49.798635623573539</v>
      </c>
      <c r="H33" s="2">
        <v>86.046068735255588</v>
      </c>
      <c r="I33" s="2">
        <v>23926.058113163275</v>
      </c>
      <c r="J33" s="2">
        <v>1229020</v>
      </c>
      <c r="K33" s="2">
        <v>1119889</v>
      </c>
      <c r="L33" s="2">
        <f t="shared" si="3"/>
        <v>1150450.5900000001</v>
      </c>
      <c r="M33" s="15">
        <f t="shared" si="4"/>
        <v>78569.409999999916</v>
      </c>
      <c r="N33" s="2">
        <v>188569.4</v>
      </c>
      <c r="O33" s="2">
        <v>56572.85</v>
      </c>
      <c r="P33" s="2">
        <v>60946.57</v>
      </c>
      <c r="Q33" s="2">
        <v>0</v>
      </c>
      <c r="R33" s="2">
        <v>367662.8</v>
      </c>
      <c r="S33" s="2">
        <v>130558.8</v>
      </c>
      <c r="T33" s="2">
        <v>31279.64</v>
      </c>
      <c r="U33" s="2">
        <v>65318.91</v>
      </c>
      <c r="V33" s="2">
        <v>12830.14</v>
      </c>
      <c r="W33" s="2">
        <v>112239.06479999999</v>
      </c>
      <c r="X33" s="2">
        <v>0</v>
      </c>
      <c r="Y33" s="2">
        <v>98659.46</v>
      </c>
      <c r="Z33" s="2">
        <v>544797.1</v>
      </c>
      <c r="AA33" s="2">
        <v>446137.7</v>
      </c>
      <c r="AB33" s="2">
        <v>0</v>
      </c>
      <c r="AC33" s="2">
        <v>15436.205840094965</v>
      </c>
      <c r="AD33" s="2">
        <v>109130.7</v>
      </c>
      <c r="AE33" s="2">
        <v>30561.59</v>
      </c>
      <c r="AF33" s="2"/>
      <c r="AG33" s="2">
        <v>911026.7</v>
      </c>
      <c r="AH33" s="2">
        <v>376590.7</v>
      </c>
      <c r="AI33" s="3">
        <f>100*AE33/AG32</f>
        <v>3.088290188782127</v>
      </c>
      <c r="AJ33" s="3"/>
      <c r="AK33" s="3">
        <f>100*J33/$C33</f>
        <v>15.878302607358318</v>
      </c>
      <c r="AL33" s="3">
        <f>100*K33/$C33</f>
        <v>14.468386542653414</v>
      </c>
      <c r="AM33" s="3">
        <f>100*N33/$C33</f>
        <v>2.4362190978893699</v>
      </c>
      <c r="AN33" s="3">
        <f>100*O33/$C33</f>
        <v>0.73089195591665801</v>
      </c>
      <c r="AO33" s="3">
        <f>100*P33/$C33</f>
        <v>0.78739815571800797</v>
      </c>
      <c r="AP33" s="3"/>
      <c r="AQ33" s="3">
        <f>100*R33/$C33</f>
        <v>4.7500131778723373</v>
      </c>
      <c r="AR33" s="3">
        <f>100*S33/$C33</f>
        <v>1.6867521557448806</v>
      </c>
      <c r="AS33" s="3">
        <f>100*T33/$C33</f>
        <v>0.40411676731804974</v>
      </c>
      <c r="AT33" s="3">
        <f>100*U33/$C33</f>
        <v>0.84388652663325514</v>
      </c>
      <c r="AU33" s="3">
        <f>100*V33/$C33</f>
        <v>0.16575877155357296</v>
      </c>
      <c r="AV33" s="3">
        <f>100*W33/$C33</f>
        <v>1.4500706540668979</v>
      </c>
      <c r="AW33" s="3"/>
      <c r="AX33" s="3">
        <f>100*Y33/$C33</f>
        <v>1.2746291850080256</v>
      </c>
      <c r="AY33" s="3">
        <f>100*Z33/$C33</f>
        <v>7.0384966993305644</v>
      </c>
      <c r="AZ33" s="3">
        <f>100*AA33/$C33</f>
        <v>5.7638682894914997</v>
      </c>
      <c r="BA33" s="3"/>
      <c r="BB33" s="3">
        <f>100*AC33/$C33</f>
        <v>0.19942779404606886</v>
      </c>
      <c r="BC33" s="3">
        <f>100*AD33/$C33</f>
        <v>1.4099121888600985</v>
      </c>
      <c r="BD33" s="3">
        <f>100*AE33/$C33</f>
        <v>0.39483993277734769</v>
      </c>
      <c r="BE33" s="3">
        <f t="shared" si="8"/>
        <v>11.769993674621277</v>
      </c>
      <c r="BF33" s="3">
        <f t="shared" si="9"/>
        <v>4.865357027320055</v>
      </c>
    </row>
    <row r="34" spans="1:58" x14ac:dyDescent="0.2">
      <c r="A34" s="4">
        <f t="shared" si="7"/>
        <v>2051</v>
      </c>
      <c r="B34" s="4">
        <v>55154</v>
      </c>
      <c r="C34" s="2">
        <v>8011266</v>
      </c>
      <c r="D34" s="2"/>
      <c r="E34" s="2">
        <v>3544133</v>
      </c>
      <c r="F34" s="2"/>
      <c r="G34" s="7">
        <v>50.11576639032284</v>
      </c>
      <c r="H34" s="2">
        <v>86.965016905066236</v>
      </c>
      <c r="I34" s="2">
        <v>24031.819076992659</v>
      </c>
      <c r="J34" s="2">
        <v>1272053</v>
      </c>
      <c r="K34" s="2">
        <v>1157578</v>
      </c>
      <c r="L34" s="2">
        <f t="shared" si="3"/>
        <v>1185716.26</v>
      </c>
      <c r="M34" s="15">
        <f t="shared" si="4"/>
        <v>86336.739999999991</v>
      </c>
      <c r="N34" s="2">
        <v>194314.9</v>
      </c>
      <c r="O34" s="2">
        <v>58164.77</v>
      </c>
      <c r="P34" s="2">
        <v>63160.24</v>
      </c>
      <c r="Q34" s="2">
        <v>0</v>
      </c>
      <c r="R34" s="2">
        <v>380178.9</v>
      </c>
      <c r="S34" s="2">
        <v>135167.29999999999</v>
      </c>
      <c r="T34" s="2">
        <v>32223.32</v>
      </c>
      <c r="U34" s="2">
        <v>67602.05</v>
      </c>
      <c r="V34" s="2">
        <v>13255.24</v>
      </c>
      <c r="W34" s="2">
        <v>116147.0067</v>
      </c>
      <c r="X34" s="2">
        <v>0</v>
      </c>
      <c r="Y34" s="2">
        <v>102113.9</v>
      </c>
      <c r="Z34" s="2">
        <v>563872.69999999995</v>
      </c>
      <c r="AA34" s="2">
        <v>461758.8</v>
      </c>
      <c r="AB34" s="2">
        <v>0</v>
      </c>
      <c r="AC34" s="2">
        <v>15783.954953031751</v>
      </c>
      <c r="AD34" s="2">
        <v>114475.4</v>
      </c>
      <c r="AE34" s="2">
        <v>28138.26</v>
      </c>
      <c r="AF34" s="2"/>
      <c r="AG34" s="2">
        <v>824689.5</v>
      </c>
      <c r="AH34" s="2">
        <v>290253.5</v>
      </c>
      <c r="AI34" s="3">
        <f>100*AE34/AG33</f>
        <v>3.0886317601888069</v>
      </c>
      <c r="AJ34" s="3"/>
      <c r="AK34" s="3">
        <f>100*J34/$C34</f>
        <v>15.878301881375553</v>
      </c>
      <c r="AL34" s="3">
        <f>100*K34/$C34</f>
        <v>14.449376665311076</v>
      </c>
      <c r="AM34" s="3">
        <f>100*N34/$C34</f>
        <v>2.4255205107407494</v>
      </c>
      <c r="AN34" s="3">
        <f>100*O34/$C34</f>
        <v>0.72603718313684751</v>
      </c>
      <c r="AO34" s="3">
        <f>100*P34/$C34</f>
        <v>0.78839274591556441</v>
      </c>
      <c r="AP34" s="3"/>
      <c r="AQ34" s="3">
        <f>100*R34/$C34</f>
        <v>4.7455533245307295</v>
      </c>
      <c r="AR34" s="3">
        <f>100*S34/$C34</f>
        <v>1.6872152291535443</v>
      </c>
      <c r="AS34" s="3">
        <f>100*T34/$C34</f>
        <v>0.40222506655003093</v>
      </c>
      <c r="AT34" s="3">
        <f>100*U34/$C34</f>
        <v>0.84383729113475947</v>
      </c>
      <c r="AU34" s="3">
        <f>100*V34/$C34</f>
        <v>0.16545749448339375</v>
      </c>
      <c r="AV34" s="3">
        <f>100*W34/$C34</f>
        <v>1.4497959086616272</v>
      </c>
      <c r="AW34" s="3"/>
      <c r="AX34" s="3">
        <f>100*Y34/$C34</f>
        <v>1.2746287540570991</v>
      </c>
      <c r="AY34" s="3">
        <f>100*Z34/$C34</f>
        <v>7.0384967868998469</v>
      </c>
      <c r="AZ34" s="3">
        <f>100*AA34/$C34</f>
        <v>5.7638680328427494</v>
      </c>
      <c r="BA34" s="3"/>
      <c r="BB34" s="3">
        <f>100*AC34/$C34</f>
        <v>0.19702198070856405</v>
      </c>
      <c r="BC34" s="3">
        <f>100*AD34/$C34</f>
        <v>1.4289302090331291</v>
      </c>
      <c r="BD34" s="3">
        <f>100*AE34/$C34</f>
        <v>0.35123362524724555</v>
      </c>
      <c r="BE34" s="3">
        <f t="shared" si="8"/>
        <v>10.294122052619398</v>
      </c>
      <c r="BF34" s="3">
        <f t="shared" si="9"/>
        <v>3.6230665665077155</v>
      </c>
    </row>
    <row r="35" spans="1:58" x14ac:dyDescent="0.2">
      <c r="A35" s="4">
        <f t="shared" si="7"/>
        <v>2052</v>
      </c>
      <c r="B35" s="4">
        <v>55519</v>
      </c>
      <c r="C35" s="2">
        <v>8292475</v>
      </c>
      <c r="D35" s="2"/>
      <c r="E35" s="2">
        <v>3596605</v>
      </c>
      <c r="F35" s="2"/>
      <c r="G35" s="7">
        <v>50.433434598789972</v>
      </c>
      <c r="H35" s="2">
        <v>87.893645979396183</v>
      </c>
      <c r="I35" s="2">
        <v>24140.250026922284</v>
      </c>
      <c r="J35" s="2">
        <v>1316704</v>
      </c>
      <c r="K35" s="2">
        <v>1196621</v>
      </c>
      <c r="L35" s="2">
        <f t="shared" si="3"/>
        <v>1222094.8799999999</v>
      </c>
      <c r="M35" s="15">
        <f t="shared" si="4"/>
        <v>94609.120000000112</v>
      </c>
      <c r="N35" s="2">
        <v>200292.2</v>
      </c>
      <c r="O35" s="2">
        <v>59771.77</v>
      </c>
      <c r="P35" s="2">
        <v>65457.760000000002</v>
      </c>
      <c r="Q35" s="2">
        <v>0</v>
      </c>
      <c r="R35" s="2">
        <v>393132.1</v>
      </c>
      <c r="S35" s="2">
        <v>139940.6</v>
      </c>
      <c r="T35" s="2">
        <v>33193.599999999999</v>
      </c>
      <c r="U35" s="2">
        <v>69967.64</v>
      </c>
      <c r="V35" s="2">
        <v>13688.08</v>
      </c>
      <c r="W35" s="2">
        <v>120203.40699999999</v>
      </c>
      <c r="X35" s="2">
        <v>0</v>
      </c>
      <c r="Y35" s="2">
        <v>105698.3</v>
      </c>
      <c r="Z35" s="2">
        <v>583665.6</v>
      </c>
      <c r="AA35" s="2">
        <v>477967.3</v>
      </c>
      <c r="AB35" s="2">
        <v>0</v>
      </c>
      <c r="AC35" s="2">
        <v>16138.743799056663</v>
      </c>
      <c r="AD35" s="2">
        <v>120082.8</v>
      </c>
      <c r="AE35" s="2">
        <v>25473.88</v>
      </c>
      <c r="AF35" s="2"/>
      <c r="AG35" s="2">
        <v>730080.6</v>
      </c>
      <c r="AH35" s="2">
        <v>195644.6</v>
      </c>
      <c r="AI35" s="3">
        <f>100*AE35/AG34</f>
        <v>3.0889055820402711</v>
      </c>
      <c r="AJ35" s="3"/>
      <c r="AK35" s="3">
        <f>100*J35/$C35</f>
        <v>15.878299301475133</v>
      </c>
      <c r="AL35" s="3">
        <f>100*K35/$C35</f>
        <v>14.430203286714763</v>
      </c>
      <c r="AM35" s="3">
        <f>100*N35/$C35</f>
        <v>2.4153488554382134</v>
      </c>
      <c r="AN35" s="3">
        <f>100*O35/$C35</f>
        <v>0.72079529935272646</v>
      </c>
      <c r="AO35" s="3">
        <f>100*P35/$C35</f>
        <v>0.78936336859622735</v>
      </c>
      <c r="AP35" s="3"/>
      <c r="AQ35" s="3">
        <f>100*R35/$C35</f>
        <v>4.7408294869746364</v>
      </c>
      <c r="AR35" s="3">
        <f>100*S35/$C35</f>
        <v>1.6875613131182186</v>
      </c>
      <c r="AS35" s="3">
        <f>100*T35/$C35</f>
        <v>0.40028580128369395</v>
      </c>
      <c r="AT35" s="3">
        <f>100*U35/$C35</f>
        <v>0.84374857928423064</v>
      </c>
      <c r="AU35" s="3">
        <f>100*V35/$C35</f>
        <v>0.16506627997069631</v>
      </c>
      <c r="AV35" s="3">
        <f>100*W35/$C35</f>
        <v>1.44954801793192</v>
      </c>
      <c r="AW35" s="3"/>
      <c r="AX35" s="3">
        <f>100*Y35/$C35</f>
        <v>1.2746291065092146</v>
      </c>
      <c r="AY35" s="3">
        <f>100*Z35/$C35</f>
        <v>7.0384969505485397</v>
      </c>
      <c r="AZ35" s="3">
        <f>100*AA35/$C35</f>
        <v>5.763867844039325</v>
      </c>
      <c r="BA35" s="3"/>
      <c r="BB35" s="3">
        <f>100*AC35/$C35</f>
        <v>0.19461914324802501</v>
      </c>
      <c r="BC35" s="3">
        <f>100*AD35/$C35</f>
        <v>1.4480936029351912</v>
      </c>
      <c r="BD35" s="3">
        <f>100*AE35/$C35</f>
        <v>0.30719272593526059</v>
      </c>
      <c r="BE35" s="3">
        <f t="shared" si="8"/>
        <v>8.8041338683565513</v>
      </c>
      <c r="BF35" s="3">
        <f t="shared" si="9"/>
        <v>2.3593028619320529</v>
      </c>
    </row>
    <row r="36" spans="1:58" x14ac:dyDescent="0.2">
      <c r="A36" s="4">
        <f t="shared" si="7"/>
        <v>2053</v>
      </c>
      <c r="B36" s="4">
        <v>55885</v>
      </c>
      <c r="C36" s="2">
        <v>8583596</v>
      </c>
      <c r="D36" s="2"/>
      <c r="E36" s="2">
        <v>3649873</v>
      </c>
      <c r="F36" s="2"/>
      <c r="G36" s="7">
        <v>50.753496213960368</v>
      </c>
      <c r="H36" s="2">
        <v>88.832227017071929</v>
      </c>
      <c r="I36" s="2">
        <v>24250.177608412643</v>
      </c>
      <c r="J36" s="2">
        <v>1362929</v>
      </c>
      <c r="K36" s="2">
        <v>1237224</v>
      </c>
      <c r="L36" s="2">
        <f t="shared" si="3"/>
        <v>1259777.1000000001</v>
      </c>
      <c r="M36" s="15">
        <f t="shared" si="4"/>
        <v>103151.89999999991</v>
      </c>
      <c r="N36" s="2">
        <v>206705.7</v>
      </c>
      <c r="O36" s="2">
        <v>61391.5</v>
      </c>
      <c r="P36" s="2">
        <v>67838.58</v>
      </c>
      <c r="Q36" s="2">
        <v>0</v>
      </c>
      <c r="R36" s="2">
        <v>406541.1</v>
      </c>
      <c r="S36" s="2">
        <v>144892.29999999999</v>
      </c>
      <c r="T36" s="2">
        <v>34191.96</v>
      </c>
      <c r="U36" s="2">
        <v>72421.7</v>
      </c>
      <c r="V36" s="2">
        <v>14130.21</v>
      </c>
      <c r="W36" s="2">
        <v>124402.068</v>
      </c>
      <c r="X36" s="2">
        <v>0</v>
      </c>
      <c r="Y36" s="2">
        <v>109409</v>
      </c>
      <c r="Z36" s="2">
        <v>604156.1</v>
      </c>
      <c r="AA36" s="2">
        <v>494747.1</v>
      </c>
      <c r="AB36" s="2">
        <v>0</v>
      </c>
      <c r="AC36" s="2">
        <v>16502.852614840132</v>
      </c>
      <c r="AD36" s="2">
        <v>125705</v>
      </c>
      <c r="AE36" s="2">
        <v>22553.1</v>
      </c>
      <c r="AF36" s="2"/>
      <c r="AG36" s="2">
        <v>626928.69999999995</v>
      </c>
      <c r="AH36" s="2">
        <v>92492.71</v>
      </c>
      <c r="AI36" s="3">
        <f>100*AE36/AG35</f>
        <v>3.0891246802065417</v>
      </c>
      <c r="AJ36" s="3"/>
      <c r="AK36" s="3">
        <f>100*J36/$C36</f>
        <v>15.878298559251856</v>
      </c>
      <c r="AL36" s="3">
        <f>100*K36/$C36</f>
        <v>14.413819103322197</v>
      </c>
      <c r="AM36" s="3">
        <f>100*N36/$C36</f>
        <v>2.4081480535663609</v>
      </c>
      <c r="AN36" s="3">
        <f>100*O36/$C36</f>
        <v>0.71521888961223246</v>
      </c>
      <c r="AO36" s="3">
        <f>100*P36/$C36</f>
        <v>0.79032820277189186</v>
      </c>
      <c r="AP36" s="3"/>
      <c r="AQ36" s="3">
        <f>100*R36/$C36</f>
        <v>4.7362562264114016</v>
      </c>
      <c r="AR36" s="3">
        <f>100*S36/$C36</f>
        <v>1.6880139745626423</v>
      </c>
      <c r="AS36" s="3">
        <f>100*T36/$C36</f>
        <v>0.39834074203865139</v>
      </c>
      <c r="AT36" s="3">
        <f>100*U36/$C36</f>
        <v>0.84372214162921932</v>
      </c>
      <c r="AU36" s="3">
        <f>100*V36/$C36</f>
        <v>0.16461876817128859</v>
      </c>
      <c r="AV36" s="3">
        <f>100*W36/$C36</f>
        <v>1.4493001301552404</v>
      </c>
      <c r="AW36" s="3"/>
      <c r="AX36" s="3">
        <f>100*Y36/$C36</f>
        <v>1.2746289550440164</v>
      </c>
      <c r="AY36" s="3">
        <f>100*Z36/$C36</f>
        <v>7.0384964530017493</v>
      </c>
      <c r="AZ36" s="3">
        <f>100*AA36/$C36</f>
        <v>5.7638674979577322</v>
      </c>
      <c r="BA36" s="3"/>
      <c r="BB36" s="3">
        <f>100*AC36/$C36</f>
        <v>0.19226036051603701</v>
      </c>
      <c r="BC36" s="3">
        <f>100*AD36/$C36</f>
        <v>1.4644794559296592</v>
      </c>
      <c r="BD36" s="3">
        <f>100*AE36/$C36</f>
        <v>0.26274652255301856</v>
      </c>
      <c r="BE36" s="3">
        <f t="shared" si="8"/>
        <v>7.3038001788527787</v>
      </c>
      <c r="BF36" s="3">
        <f t="shared" si="9"/>
        <v>1.0775519956903843</v>
      </c>
    </row>
    <row r="37" spans="1:58" x14ac:dyDescent="0.2">
      <c r="A37" s="4">
        <f t="shared" si="7"/>
        <v>2054</v>
      </c>
      <c r="B37" s="4">
        <v>56250</v>
      </c>
      <c r="C37" s="2">
        <v>8883603</v>
      </c>
      <c r="D37" s="2"/>
      <c r="E37" s="2">
        <v>3703373</v>
      </c>
      <c r="F37" s="2"/>
      <c r="G37" s="7">
        <v>51.074503097956118</v>
      </c>
      <c r="H37" s="2">
        <v>89.780761160596953</v>
      </c>
      <c r="I37" s="2">
        <v>24358.298272033564</v>
      </c>
      <c r="J37" s="2">
        <v>1410565</v>
      </c>
      <c r="K37" s="2">
        <v>1279369</v>
      </c>
      <c r="L37" s="2">
        <f t="shared" si="3"/>
        <v>1298736.71</v>
      </c>
      <c r="M37" s="15">
        <f t="shared" si="4"/>
        <v>111828.29000000004</v>
      </c>
      <c r="N37" s="2">
        <v>213614.5</v>
      </c>
      <c r="O37" s="2">
        <v>63022.15</v>
      </c>
      <c r="P37" s="2">
        <v>70303.89</v>
      </c>
      <c r="Q37" s="2">
        <v>0</v>
      </c>
      <c r="R37" s="2">
        <v>420389.5</v>
      </c>
      <c r="S37" s="2">
        <v>150016.9</v>
      </c>
      <c r="T37" s="2">
        <v>35221.019999999997</v>
      </c>
      <c r="U37" s="2">
        <v>74960.31</v>
      </c>
      <c r="V37" s="2">
        <v>14584.96</v>
      </c>
      <c r="W37" s="2">
        <v>128727.46999999999</v>
      </c>
      <c r="X37" s="2">
        <v>0</v>
      </c>
      <c r="Y37" s="2">
        <v>113233</v>
      </c>
      <c r="Z37" s="2">
        <v>625272.1</v>
      </c>
      <c r="AA37" s="2">
        <v>512039.1</v>
      </c>
      <c r="AB37" s="2">
        <v>0</v>
      </c>
      <c r="AC37" s="2">
        <v>16878.791063029916</v>
      </c>
      <c r="AD37" s="2">
        <v>131195.9</v>
      </c>
      <c r="AE37" s="2">
        <v>19367.71</v>
      </c>
      <c r="AF37" s="2"/>
      <c r="AG37" s="2">
        <v>515100.5</v>
      </c>
      <c r="AH37" s="2">
        <v>-19335.490000000002</v>
      </c>
      <c r="AI37" s="3">
        <f>100*AE37/AG36</f>
        <v>3.0893002665215361</v>
      </c>
      <c r="AJ37" s="3"/>
      <c r="AK37" s="3">
        <f>100*J37/$C37</f>
        <v>15.878298478669072</v>
      </c>
      <c r="AL37" s="3">
        <f>100*K37/$C37</f>
        <v>14.40146526133597</v>
      </c>
      <c r="AM37" s="3">
        <f>100*N37/$C37</f>
        <v>2.4045930463124026</v>
      </c>
      <c r="AN37" s="3">
        <f>100*O37/$C37</f>
        <v>0.7094210535972848</v>
      </c>
      <c r="AO37" s="3">
        <f>100*P37/$C37</f>
        <v>0.79138937208247595</v>
      </c>
      <c r="AP37" s="3"/>
      <c r="AQ37" s="3">
        <f>100*R37/$C37</f>
        <v>4.7321959344648787</v>
      </c>
      <c r="AR37" s="3">
        <f>100*S37/$C37</f>
        <v>1.6886943281909379</v>
      </c>
      <c r="AS37" s="3">
        <f>100*T37/$C37</f>
        <v>0.39647224217471216</v>
      </c>
      <c r="AT37" s="3">
        <f>100*U37/$C37</f>
        <v>0.84380526684949786</v>
      </c>
      <c r="AU37" s="3">
        <f>100*V37/$C37</f>
        <v>0.16417843075607949</v>
      </c>
      <c r="AV37" s="3">
        <f>100*W37/$C37</f>
        <v>1.4490457306568065</v>
      </c>
      <c r="AW37" s="3"/>
      <c r="AX37" s="3">
        <f>100*Y37/$C37</f>
        <v>1.2746292242010364</v>
      </c>
      <c r="AY37" s="3">
        <f>100*Z37/$C37</f>
        <v>7.0384966550171137</v>
      </c>
      <c r="AZ37" s="3">
        <f>100*AA37/$C37</f>
        <v>5.7638674308160773</v>
      </c>
      <c r="BA37" s="3"/>
      <c r="BB37" s="3">
        <f>100*AC37/$C37</f>
        <v>0.18999938496835028</v>
      </c>
      <c r="BC37" s="3">
        <f>100*AD37/$C37</f>
        <v>1.476832091663709</v>
      </c>
      <c r="BD37" s="3">
        <f>100*AE37/$C37</f>
        <v>0.21801638366775283</v>
      </c>
      <c r="BE37" s="3">
        <f t="shared" si="8"/>
        <v>5.7983286736248791</v>
      </c>
      <c r="BF37" s="3">
        <f t="shared" si="9"/>
        <v>-0.21765369298920723</v>
      </c>
    </row>
    <row r="38" spans="1:58" x14ac:dyDescent="0.2">
      <c r="A38" s="4">
        <f t="shared" si="7"/>
        <v>2055</v>
      </c>
      <c r="B38" s="4">
        <v>56615</v>
      </c>
      <c r="C38" s="2">
        <v>9196073</v>
      </c>
      <c r="D38" s="2"/>
      <c r="E38" s="2">
        <v>3758465</v>
      </c>
      <c r="F38" s="2"/>
      <c r="G38" s="7">
        <v>51.397713792232871</v>
      </c>
      <c r="H38" s="2">
        <v>90.739389248518577</v>
      </c>
      <c r="I38" s="2">
        <v>24471.973553023188</v>
      </c>
      <c r="J38" s="2">
        <v>1460180</v>
      </c>
      <c r="K38" s="2">
        <v>1323117</v>
      </c>
      <c r="L38" s="2">
        <f t="shared" si="3"/>
        <v>1339030.72</v>
      </c>
      <c r="M38" s="15">
        <f t="shared" si="4"/>
        <v>121149.28000000003</v>
      </c>
      <c r="N38" s="2">
        <v>220787.9</v>
      </c>
      <c r="O38" s="2">
        <v>64661.56</v>
      </c>
      <c r="P38" s="2">
        <v>72865.88</v>
      </c>
      <c r="Q38" s="2">
        <v>0</v>
      </c>
      <c r="R38" s="2">
        <v>434752.1</v>
      </c>
      <c r="S38" s="2">
        <v>155323.9</v>
      </c>
      <c r="T38" s="2">
        <v>36279.699999999997</v>
      </c>
      <c r="U38" s="2">
        <v>77589.7</v>
      </c>
      <c r="V38" s="2">
        <v>15055.38</v>
      </c>
      <c r="W38" s="2">
        <v>133234.32900000003</v>
      </c>
      <c r="X38" s="2">
        <v>0</v>
      </c>
      <c r="Y38" s="2">
        <v>117215.8</v>
      </c>
      <c r="Z38" s="2">
        <v>647265.30000000005</v>
      </c>
      <c r="AA38" s="2">
        <v>530049.5</v>
      </c>
      <c r="AB38" s="2">
        <v>0</v>
      </c>
      <c r="AC38" s="2">
        <v>17269.107044362092</v>
      </c>
      <c r="AD38" s="2">
        <v>137063.1</v>
      </c>
      <c r="AE38" s="2">
        <v>15913.72</v>
      </c>
      <c r="AF38" s="2"/>
      <c r="AG38" s="2">
        <v>393951.1</v>
      </c>
      <c r="AH38" s="2">
        <v>-140484.9</v>
      </c>
      <c r="AI38" s="3">
        <f>100*AE38/AG37</f>
        <v>3.0894398277617667</v>
      </c>
      <c r="AJ38" s="3"/>
      <c r="AK38" s="3">
        <f>100*J38/$C38</f>
        <v>15.878299356692796</v>
      </c>
      <c r="AL38" s="3">
        <f>100*K38/$C38</f>
        <v>14.387847943355821</v>
      </c>
      <c r="AM38" s="3">
        <f>100*N38/$C38</f>
        <v>2.4008932943442272</v>
      </c>
      <c r="AN38" s="3">
        <f>100*O38/$C38</f>
        <v>0.70314317861548081</v>
      </c>
      <c r="AO38" s="3">
        <f>100*P38/$C38</f>
        <v>0.79235865135041883</v>
      </c>
      <c r="AP38" s="3"/>
      <c r="AQ38" s="3">
        <f>100*R38/$C38</f>
        <v>4.7275842634133074</v>
      </c>
      <c r="AR38" s="3">
        <f>100*S38/$C38</f>
        <v>1.6890242171848788</v>
      </c>
      <c r="AS38" s="3">
        <f>100*T38/$C38</f>
        <v>0.39451296221767701</v>
      </c>
      <c r="AT38" s="3">
        <f>100*U38/$C38</f>
        <v>0.84372644714760314</v>
      </c>
      <c r="AU38" s="3">
        <f>100*V38/$C38</f>
        <v>0.16371531630947253</v>
      </c>
      <c r="AV38" s="3">
        <f>100*W38/$C38</f>
        <v>1.4488176529264178</v>
      </c>
      <c r="AW38" s="3"/>
      <c r="AX38" s="3">
        <f>100*Y38/$C38</f>
        <v>1.2746288551645903</v>
      </c>
      <c r="AY38" s="3">
        <f>100*Z38/$C38</f>
        <v>7.0384967583445679</v>
      </c>
      <c r="AZ38" s="3">
        <f>100*AA38/$C38</f>
        <v>5.7638679031799773</v>
      </c>
      <c r="BA38" s="3"/>
      <c r="BB38" s="3">
        <f>100*AC38/$C38</f>
        <v>0.18778784209697</v>
      </c>
      <c r="BC38" s="3">
        <f>100*AD38/$C38</f>
        <v>1.4904525007576603</v>
      </c>
      <c r="BD38" s="3">
        <f>100*AE38/$C38</f>
        <v>0.17304908301619615</v>
      </c>
      <c r="BE38" s="3">
        <f t="shared" si="8"/>
        <v>4.2839057497694943</v>
      </c>
      <c r="BF38" s="3">
        <f t="shared" si="9"/>
        <v>-1.527661861753381</v>
      </c>
    </row>
    <row r="39" spans="1:58" x14ac:dyDescent="0.2">
      <c r="A39" s="4">
        <f t="shared" si="7"/>
        <v>2056</v>
      </c>
      <c r="B39" s="4">
        <v>56980</v>
      </c>
      <c r="C39" s="2">
        <v>9523880</v>
      </c>
      <c r="D39" s="2"/>
      <c r="E39" s="2">
        <v>3816118</v>
      </c>
      <c r="F39" s="2"/>
      <c r="G39" s="7">
        <v>51.725235595093118</v>
      </c>
      <c r="H39" s="2">
        <v>91.708246842938692</v>
      </c>
      <c r="I39" s="2">
        <v>24596.565360604651</v>
      </c>
      <c r="J39" s="2">
        <v>1512231</v>
      </c>
      <c r="K39" s="2">
        <v>1368675</v>
      </c>
      <c r="L39" s="2">
        <f>K39+AE39</f>
        <v>1380846.32</v>
      </c>
      <c r="M39" s="15">
        <f t="shared" si="4"/>
        <v>131384.67999999993</v>
      </c>
      <c r="N39" s="2">
        <v>228171.4</v>
      </c>
      <c r="O39" s="2">
        <v>66309.31</v>
      </c>
      <c r="P39" s="2">
        <v>75538.19</v>
      </c>
      <c r="Q39" s="2">
        <v>0</v>
      </c>
      <c r="R39" s="2">
        <v>449711.9</v>
      </c>
      <c r="S39" s="2">
        <v>160842.70000000001</v>
      </c>
      <c r="T39" s="2">
        <v>37367.129999999997</v>
      </c>
      <c r="U39" s="2">
        <v>80325.3</v>
      </c>
      <c r="V39" s="2">
        <v>15541.05</v>
      </c>
      <c r="W39" s="2">
        <v>137959.56400000001</v>
      </c>
      <c r="X39" s="2">
        <v>0</v>
      </c>
      <c r="Y39" s="2">
        <v>121394.1</v>
      </c>
      <c r="Z39" s="2">
        <v>670338</v>
      </c>
      <c r="AA39" s="2">
        <v>548943.9</v>
      </c>
      <c r="AB39" s="2">
        <v>0</v>
      </c>
      <c r="AC39" s="2">
        <v>17676.12864494426</v>
      </c>
      <c r="AD39" s="2">
        <v>143556.29999999999</v>
      </c>
      <c r="AE39" s="2">
        <v>12171.32</v>
      </c>
      <c r="AF39" s="2"/>
      <c r="AG39" s="2">
        <v>262566.2</v>
      </c>
      <c r="AH39" s="2">
        <v>-271869.8</v>
      </c>
      <c r="AI39" s="3">
        <f>100*AE39/AG38</f>
        <v>3.0895509620356436</v>
      </c>
      <c r="AJ39" s="3"/>
      <c r="AK39" s="3">
        <f>100*J39/$C39</f>
        <v>15.878308000520796</v>
      </c>
      <c r="AL39" s="3">
        <f>100*K39/$C39</f>
        <v>14.370981154739455</v>
      </c>
      <c r="AM39" s="3">
        <f>100*N39/$C39</f>
        <v>2.3957819712134132</v>
      </c>
      <c r="AN39" s="3">
        <f>100*O39/$C39</f>
        <v>0.69624260280473926</v>
      </c>
      <c r="AO39" s="3">
        <f>100*P39/$C39</f>
        <v>0.79314512572606966</v>
      </c>
      <c r="AP39" s="3"/>
      <c r="AQ39" s="3">
        <f>100*R39/$C39</f>
        <v>4.7219400076439433</v>
      </c>
      <c r="AR39" s="3">
        <f>100*S39/$C39</f>
        <v>1.6888358526146909</v>
      </c>
      <c r="AS39" s="3">
        <f>100*T39/$C39</f>
        <v>0.39235196159548413</v>
      </c>
      <c r="AT39" s="3">
        <f>100*U39/$C39</f>
        <v>0.84340940877037507</v>
      </c>
      <c r="AU39" s="3">
        <f>100*V39/$C39</f>
        <v>0.16317981746935073</v>
      </c>
      <c r="AV39" s="3">
        <f>100*W39/$C39</f>
        <v>1.4485647026212007</v>
      </c>
      <c r="AW39" s="3"/>
      <c r="AX39" s="3">
        <f>100*Y39/$C39</f>
        <v>1.2746286177482287</v>
      </c>
      <c r="AY39" s="3">
        <f>100*Z39/$C39</f>
        <v>7.0384969151228285</v>
      </c>
      <c r="AZ39" s="3">
        <f>100*AA39/$C39</f>
        <v>5.7638682973745992</v>
      </c>
      <c r="BA39" s="3"/>
      <c r="BB39" s="3">
        <f>100*AC39/$C39</f>
        <v>0.18559797734688235</v>
      </c>
      <c r="BC39" s="3">
        <f>100*AD39/$C39</f>
        <v>1.5073299957580313</v>
      </c>
      <c r="BD39" s="3">
        <f>100*AE39/$C39</f>
        <v>0.12779791429543422</v>
      </c>
      <c r="BE39" s="3">
        <f t="shared" si="8"/>
        <v>2.7569246987572291</v>
      </c>
      <c r="BF39" s="3">
        <f t="shared" si="9"/>
        <v>-2.8546117758728586</v>
      </c>
    </row>
    <row r="40" spans="1:58" x14ac:dyDescent="0.2">
      <c r="A40" s="4">
        <f t="shared" si="7"/>
        <v>2057</v>
      </c>
      <c r="B40" s="4">
        <v>57346</v>
      </c>
      <c r="C40" s="2">
        <v>9865536</v>
      </c>
      <c r="D40" s="2"/>
      <c r="E40" s="2">
        <v>3875506</v>
      </c>
      <c r="F40" s="2"/>
      <c r="G40" s="7">
        <v>52.055789857679535</v>
      </c>
      <c r="H40" s="2">
        <v>92.687433583775444</v>
      </c>
      <c r="I40" s="2">
        <v>24727.137391234086</v>
      </c>
      <c r="J40" s="2">
        <v>1566480</v>
      </c>
      <c r="K40" s="2">
        <v>1415990</v>
      </c>
      <c r="L40" s="2">
        <f t="shared" si="3"/>
        <v>1424102.3529999999</v>
      </c>
      <c r="M40" s="15">
        <f t="shared" si="4"/>
        <v>142377.64700000011</v>
      </c>
      <c r="N40" s="2">
        <v>235764.2</v>
      </c>
      <c r="O40" s="2">
        <v>67965.52</v>
      </c>
      <c r="P40" s="2">
        <v>78322.16</v>
      </c>
      <c r="Q40" s="2">
        <v>0</v>
      </c>
      <c r="R40" s="2">
        <v>465301.3</v>
      </c>
      <c r="S40" s="2">
        <v>166605</v>
      </c>
      <c r="T40" s="2">
        <v>38484.54</v>
      </c>
      <c r="U40" s="2">
        <v>83182.03</v>
      </c>
      <c r="V40" s="2">
        <v>16042.47</v>
      </c>
      <c r="W40" s="2">
        <v>142885.42600000001</v>
      </c>
      <c r="X40" s="2">
        <v>0</v>
      </c>
      <c r="Y40" s="2">
        <v>125749</v>
      </c>
      <c r="Z40" s="2">
        <v>694385.4</v>
      </c>
      <c r="AA40" s="2">
        <v>568636.5</v>
      </c>
      <c r="AB40" s="2">
        <v>0</v>
      </c>
      <c r="AC40" s="2">
        <v>18101.874647946483</v>
      </c>
      <c r="AD40" s="2">
        <v>150490.29999999999</v>
      </c>
      <c r="AE40" s="2">
        <v>8112.3530000000001</v>
      </c>
      <c r="AF40" s="2"/>
      <c r="AG40" s="2">
        <v>120188.2</v>
      </c>
      <c r="AH40" s="2">
        <v>-414247.8</v>
      </c>
      <c r="AI40" s="3">
        <f>100*AE40/AG39</f>
        <v>3.089641012438006</v>
      </c>
      <c r="AJ40" s="3"/>
      <c r="AK40" s="3">
        <f>100*J40/$C40</f>
        <v>15.878306054531654</v>
      </c>
      <c r="AL40" s="3">
        <f>100*K40/$C40</f>
        <v>14.352894764156757</v>
      </c>
      <c r="AM40" s="3">
        <f>100*N40/$C40</f>
        <v>2.3897758824254454</v>
      </c>
      <c r="AN40" s="3">
        <f>100*O40/$C40</f>
        <v>0.68891867608612445</v>
      </c>
      <c r="AO40" s="3">
        <f>100*P40/$C40</f>
        <v>0.79389665194065484</v>
      </c>
      <c r="AP40" s="3"/>
      <c r="AQ40" s="3">
        <f>100*R40/$C40</f>
        <v>4.7164320316706565</v>
      </c>
      <c r="AR40" s="3">
        <f>100*S40/$C40</f>
        <v>1.6887577116945294</v>
      </c>
      <c r="AS40" s="3">
        <f>100*T40/$C40</f>
        <v>0.39009071580094584</v>
      </c>
      <c r="AT40" s="3">
        <f>100*U40/$C40</f>
        <v>0.84315773618382217</v>
      </c>
      <c r="AU40" s="3">
        <f>100*V40/$C40</f>
        <v>0.1626112357199852</v>
      </c>
      <c r="AV40" s="3">
        <f>100*W40/$C40</f>
        <v>1.4483290720342008</v>
      </c>
      <c r="AW40" s="3"/>
      <c r="AX40" s="3">
        <f>100*Y40/$C40</f>
        <v>1.2746291737215292</v>
      </c>
      <c r="AY40" s="3">
        <f>100*Z40/$C40</f>
        <v>7.0384964385107915</v>
      </c>
      <c r="AZ40" s="3">
        <f>100*AA40/$C40</f>
        <v>5.7638682784189319</v>
      </c>
      <c r="BA40" s="3"/>
      <c r="BB40" s="3">
        <f>100*AC40/$C40</f>
        <v>0.18348597225681892</v>
      </c>
      <c r="BC40" s="3">
        <f>100*AD40/$C40</f>
        <v>1.5254143312639068</v>
      </c>
      <c r="BD40" s="3">
        <f>100*AE40/$C40</f>
        <v>8.2229216942698302E-2</v>
      </c>
      <c r="BE40" s="3">
        <f t="shared" si="8"/>
        <v>1.2182632550324686</v>
      </c>
      <c r="BF40" s="3">
        <f t="shared" si="9"/>
        <v>-4.1989386080999553</v>
      </c>
    </row>
    <row r="41" spans="1:58" x14ac:dyDescent="0.2">
      <c r="A41" s="4">
        <f t="shared" si="7"/>
        <v>2058</v>
      </c>
      <c r="B41" s="4">
        <v>57711</v>
      </c>
      <c r="C41" s="2">
        <v>10219530</v>
      </c>
      <c r="D41" s="2"/>
      <c r="E41" s="2">
        <v>3935850</v>
      </c>
      <c r="F41" s="2"/>
      <c r="G41" s="7">
        <v>52.391491784709515</v>
      </c>
      <c r="H41" s="2">
        <v>93.677080329571709</v>
      </c>
      <c r="I41" s="2">
        <v>24857.154455576208</v>
      </c>
      <c r="J41" s="2">
        <v>1622688</v>
      </c>
      <c r="K41" s="2">
        <v>1464947</v>
      </c>
      <c r="L41" s="2">
        <f t="shared" si="3"/>
        <v>1468660.4709999999</v>
      </c>
      <c r="M41" s="15">
        <f t="shared" si="4"/>
        <v>154027.5290000001</v>
      </c>
      <c r="N41" s="2">
        <v>243572</v>
      </c>
      <c r="O41" s="2">
        <v>69631.8</v>
      </c>
      <c r="P41" s="2">
        <v>81199.48</v>
      </c>
      <c r="Q41" s="2">
        <v>0</v>
      </c>
      <c r="R41" s="2">
        <v>481503.7</v>
      </c>
      <c r="S41" s="2">
        <v>172613</v>
      </c>
      <c r="T41" s="2">
        <v>39634.239999999998</v>
      </c>
      <c r="U41" s="2">
        <v>86160</v>
      </c>
      <c r="V41" s="2">
        <v>16560.91</v>
      </c>
      <c r="W41" s="2">
        <v>147987.61600000001</v>
      </c>
      <c r="X41" s="2">
        <v>0</v>
      </c>
      <c r="Y41" s="2">
        <v>130261.1</v>
      </c>
      <c r="Z41" s="2">
        <v>719301.3</v>
      </c>
      <c r="AA41" s="2">
        <v>589040.19999999995</v>
      </c>
      <c r="AB41" s="2">
        <v>0</v>
      </c>
      <c r="AC41" s="2">
        <v>18547.938004028649</v>
      </c>
      <c r="AD41" s="2">
        <v>157740.79999999999</v>
      </c>
      <c r="AE41" s="2">
        <v>3713.471</v>
      </c>
      <c r="AF41" s="2"/>
      <c r="AG41" s="2">
        <v>-33839.120000000003</v>
      </c>
      <c r="AH41" s="2">
        <v>-568275.1</v>
      </c>
      <c r="AI41" s="3">
        <f>100*AE41/AG40</f>
        <v>3.0897134660474155</v>
      </c>
      <c r="AJ41" s="3"/>
      <c r="AK41" s="3">
        <f>100*J41/$C41</f>
        <v>15.878303601046232</v>
      </c>
      <c r="AL41" s="3">
        <f>100*K41/$C41</f>
        <v>14.334778605278325</v>
      </c>
      <c r="AM41" s="3">
        <f>100*N41/$C41</f>
        <v>2.3833972795226397</v>
      </c>
      <c r="AN41" s="3">
        <f>100*O41/$C41</f>
        <v>0.68136010168765104</v>
      </c>
      <c r="AO41" s="3">
        <f>100*P41/$C41</f>
        <v>0.79455199994520298</v>
      </c>
      <c r="AP41" s="3"/>
      <c r="AQ41" s="3">
        <f>100*R41/$C41</f>
        <v>4.7116031754885013</v>
      </c>
      <c r="AR41" s="3">
        <f>100*S41/$C41</f>
        <v>1.6890502792202773</v>
      </c>
      <c r="AS41" s="3">
        <f>100*T41/$C41</f>
        <v>0.38782840306746003</v>
      </c>
      <c r="AT41" s="3">
        <f>100*U41/$C41</f>
        <v>0.84309160988812593</v>
      </c>
      <c r="AU41" s="3">
        <f>100*V41/$C41</f>
        <v>0.16205158162850933</v>
      </c>
      <c r="AV41" s="3">
        <f>100*W41/$C41</f>
        <v>1.4480863209951926</v>
      </c>
      <c r="AW41" s="3"/>
      <c r="AX41" s="3">
        <f>100*Y41/$C41</f>
        <v>1.274629068068688</v>
      </c>
      <c r="AY41" s="3">
        <f>100*Z41/$C41</f>
        <v>7.0384968780364652</v>
      </c>
      <c r="AZ41" s="3">
        <f>100*AA41/$C41</f>
        <v>5.7638678099677767</v>
      </c>
      <c r="BA41" s="3"/>
      <c r="BB41" s="3">
        <f>100*AC41/$C41</f>
        <v>0.18149501986910013</v>
      </c>
      <c r="BC41" s="3">
        <f>100*AD41/$C41</f>
        <v>1.5435230387307437</v>
      </c>
      <c r="BD41" s="3">
        <f>100*AE41/$C41</f>
        <v>3.6337003756532829E-2</v>
      </c>
      <c r="BE41" s="3">
        <f t="shared" si="8"/>
        <v>-0.33112207704268204</v>
      </c>
      <c r="BF41" s="3">
        <f t="shared" si="9"/>
        <v>-5.5606774479843981</v>
      </c>
    </row>
    <row r="42" spans="1:58" x14ac:dyDescent="0.2">
      <c r="A42" s="4">
        <f t="shared" si="7"/>
        <v>2059</v>
      </c>
      <c r="B42" s="4">
        <v>58076</v>
      </c>
      <c r="C42" s="2">
        <v>10586340</v>
      </c>
      <c r="D42" s="2"/>
      <c r="E42" s="2">
        <v>3997177</v>
      </c>
      <c r="F42" s="2"/>
      <c r="G42" s="7">
        <v>52.733260303031116</v>
      </c>
      <c r="H42" s="2">
        <v>94.677266721294004</v>
      </c>
      <c r="I42" s="2">
        <v>24986.353842761037</v>
      </c>
      <c r="J42" s="2">
        <v>1680931</v>
      </c>
      <c r="K42" s="2">
        <v>1515676</v>
      </c>
      <c r="L42" s="2">
        <f t="shared" si="3"/>
        <v>1514630.449</v>
      </c>
      <c r="M42" s="15">
        <f t="shared" si="4"/>
        <v>166300.55099999998</v>
      </c>
      <c r="N42" s="2">
        <v>251703.9</v>
      </c>
      <c r="O42" s="2">
        <v>71309.41</v>
      </c>
      <c r="P42" s="2">
        <v>84166.03</v>
      </c>
      <c r="Q42" s="2">
        <v>0</v>
      </c>
      <c r="R42" s="2">
        <v>498314.2</v>
      </c>
      <c r="S42" s="2">
        <v>178852.1</v>
      </c>
      <c r="T42" s="2">
        <v>40818.050000000003</v>
      </c>
      <c r="U42" s="2">
        <v>89251.67</v>
      </c>
      <c r="V42" s="2">
        <v>17101.04</v>
      </c>
      <c r="W42" s="2">
        <v>153275.823</v>
      </c>
      <c r="X42" s="2">
        <v>0</v>
      </c>
      <c r="Y42" s="2">
        <v>134936.6</v>
      </c>
      <c r="Z42" s="2">
        <v>745119.2</v>
      </c>
      <c r="AA42" s="2">
        <v>610182.6</v>
      </c>
      <c r="AB42" s="2">
        <v>0</v>
      </c>
      <c r="AC42" s="2">
        <v>19015.497184089694</v>
      </c>
      <c r="AD42" s="2">
        <v>165254.79999999999</v>
      </c>
      <c r="AE42" s="2">
        <v>-1045.5509999999999</v>
      </c>
      <c r="AF42" s="2"/>
      <c r="AG42" s="2">
        <v>-200139.5</v>
      </c>
      <c r="AH42" s="2">
        <v>-734575.5</v>
      </c>
      <c r="AI42" s="3">
        <f>100*AE42/AG41</f>
        <v>3.0897700649425865</v>
      </c>
      <c r="AJ42" s="3"/>
      <c r="AK42" s="3">
        <f>100*J42/$C42</f>
        <v>15.878301660441663</v>
      </c>
      <c r="AL42" s="3">
        <f>100*K42/$C42</f>
        <v>14.317280570999987</v>
      </c>
      <c r="AM42" s="3">
        <f>100*N42/$C42</f>
        <v>2.3776290956081136</v>
      </c>
      <c r="AN42" s="3">
        <f>100*O42/$C42</f>
        <v>0.6735983352131143</v>
      </c>
      <c r="AO42" s="3">
        <f>100*P42/$C42</f>
        <v>0.79504370726804541</v>
      </c>
      <c r="AP42" s="3"/>
      <c r="AQ42" s="3">
        <f>100*R42/$C42</f>
        <v>4.7071433564385803</v>
      </c>
      <c r="AR42" s="3">
        <f>100*S42/$C42</f>
        <v>1.6894611357655243</v>
      </c>
      <c r="AS42" s="3">
        <f>100*T42/$C42</f>
        <v>0.38557282309088886</v>
      </c>
      <c r="AT42" s="3">
        <f>100*U42/$C42</f>
        <v>0.84308335080868368</v>
      </c>
      <c r="AU42" s="3">
        <f>100*V42/$C42</f>
        <v>0.1615387376562627</v>
      </c>
      <c r="AV42" s="3">
        <f>100*W42/$C42</f>
        <v>1.4478641626851207</v>
      </c>
      <c r="AW42" s="3"/>
      <c r="AX42" s="3">
        <f>100*Y42/$C42</f>
        <v>1.2746293808814</v>
      </c>
      <c r="AY42" s="3">
        <f>100*Z42/$C42</f>
        <v>7.0384967798124753</v>
      </c>
      <c r="AZ42" s="3">
        <f>100*AA42/$C42</f>
        <v>5.7638673989310751</v>
      </c>
      <c r="BA42" s="3"/>
      <c r="BB42" s="3">
        <f>100*AC42/$C42</f>
        <v>0.17962295924833035</v>
      </c>
      <c r="BC42" s="3">
        <f>100*AD42/$C42</f>
        <v>1.5610192002146159</v>
      </c>
      <c r="BD42" s="3">
        <f>100*AE42/$C42</f>
        <v>-9.8764162118352514E-3</v>
      </c>
      <c r="BE42" s="3">
        <f t="shared" si="8"/>
        <v>-1.8905447964074458</v>
      </c>
      <c r="BF42" s="3">
        <f t="shared" si="9"/>
        <v>-6.9388995630217805</v>
      </c>
    </row>
    <row r="43" spans="1:58" x14ac:dyDescent="0.2">
      <c r="A43" s="4">
        <f t="shared" si="7"/>
        <v>2060</v>
      </c>
      <c r="B43" s="4">
        <v>58441</v>
      </c>
      <c r="C43" s="2">
        <v>10970040</v>
      </c>
      <c r="D43" s="2"/>
      <c r="E43" s="2">
        <v>4060838</v>
      </c>
      <c r="F43" s="2"/>
      <c r="G43" s="7">
        <v>53.081288644676206</v>
      </c>
      <c r="H43" s="2">
        <v>95.688131579247724</v>
      </c>
      <c r="I43" s="2">
        <v>25121.786468881539</v>
      </c>
      <c r="J43" s="2">
        <v>1741856</v>
      </c>
      <c r="K43" s="2">
        <v>1568363</v>
      </c>
      <c r="L43" s="2">
        <f t="shared" si="3"/>
        <v>1562179.058</v>
      </c>
      <c r="M43" s="15">
        <f t="shared" si="4"/>
        <v>179676.94200000004</v>
      </c>
      <c r="N43" s="2">
        <v>260004</v>
      </c>
      <c r="O43" s="2">
        <v>72999.67</v>
      </c>
      <c r="P43" s="2">
        <v>87248.59</v>
      </c>
      <c r="Q43" s="2">
        <v>0</v>
      </c>
      <c r="R43" s="2">
        <v>515812.2</v>
      </c>
      <c r="S43" s="2">
        <v>185336.5</v>
      </c>
      <c r="T43" s="2">
        <v>42035.35</v>
      </c>
      <c r="U43" s="2">
        <v>92465.32</v>
      </c>
      <c r="V43" s="2">
        <v>17663.259999999998</v>
      </c>
      <c r="W43" s="2">
        <v>158806.39300000004</v>
      </c>
      <c r="X43" s="2">
        <v>0</v>
      </c>
      <c r="Y43" s="2">
        <v>139827.29999999999</v>
      </c>
      <c r="Z43" s="2">
        <v>772125.9</v>
      </c>
      <c r="AA43" s="2">
        <v>632298.6</v>
      </c>
      <c r="AB43" s="2">
        <v>0</v>
      </c>
      <c r="AC43" s="2">
        <v>19505.356444932186</v>
      </c>
      <c r="AD43" s="2">
        <v>173493</v>
      </c>
      <c r="AE43" s="2">
        <v>-6183.942</v>
      </c>
      <c r="AF43" s="2"/>
      <c r="AG43" s="2">
        <v>-379816.4</v>
      </c>
      <c r="AH43" s="2">
        <v>-914252.4</v>
      </c>
      <c r="AI43" s="3">
        <f>100*AE43/AG42</f>
        <v>3.0898158534422238</v>
      </c>
      <c r="AJ43" s="3"/>
      <c r="AK43" s="3">
        <f>100*J43/$C43</f>
        <v>15.878301264170414</v>
      </c>
      <c r="AL43" s="3">
        <f>100*K43/$C43</f>
        <v>14.29678469722991</v>
      </c>
      <c r="AM43" s="3">
        <f>100*N43/$C43</f>
        <v>2.3701280943369394</v>
      </c>
      <c r="AN43" s="3">
        <f>100*O43/$C43</f>
        <v>0.66544579600439013</v>
      </c>
      <c r="AO43" s="3">
        <f>100*P43/$C43</f>
        <v>0.79533520388257473</v>
      </c>
      <c r="AP43" s="3"/>
      <c r="AQ43" s="3">
        <f>100*R43/$C43</f>
        <v>4.7020083791854903</v>
      </c>
      <c r="AR43" s="3">
        <f>100*S43/$C43</f>
        <v>1.6894787986187836</v>
      </c>
      <c r="AS43" s="3">
        <f>100*T43/$C43</f>
        <v>0.38318319714422189</v>
      </c>
      <c r="AT43" s="3">
        <f>100*U43/$C43</f>
        <v>0.84288954279109285</v>
      </c>
      <c r="AU43" s="3">
        <f>100*V43/$C43</f>
        <v>0.16101363349632269</v>
      </c>
      <c r="AV43" s="3">
        <f>100*W43/$C43</f>
        <v>1.4476373194628283</v>
      </c>
      <c r="AW43" s="3"/>
      <c r="AX43" s="3">
        <f>100*Y43/$C43</f>
        <v>1.2746288983449465</v>
      </c>
      <c r="AY43" s="3">
        <f>100*Z43/$C43</f>
        <v>7.0384966691096844</v>
      </c>
      <c r="AZ43" s="3">
        <f>100*AA43/$C43</f>
        <v>5.7638677707647377</v>
      </c>
      <c r="BA43" s="3"/>
      <c r="BB43" s="3">
        <f>100*AC43/$C43</f>
        <v>0.17780570029764872</v>
      </c>
      <c r="BC43" s="3">
        <f>100*AD43/$C43</f>
        <v>1.5815165669405034</v>
      </c>
      <c r="BD43" s="3">
        <f>100*AE43/$C43</f>
        <v>-5.6371189166128835E-2</v>
      </c>
      <c r="BE43" s="3">
        <f t="shared" si="8"/>
        <v>-3.4623064273238748</v>
      </c>
      <c r="BF43" s="3">
        <f t="shared" si="9"/>
        <v>-8.3340844700657435</v>
      </c>
    </row>
    <row r="44" spans="1:58" x14ac:dyDescent="0.2">
      <c r="A44" s="4">
        <f t="shared" si="7"/>
        <v>2061</v>
      </c>
      <c r="B44" s="4">
        <v>58807</v>
      </c>
      <c r="C44" s="2">
        <v>11373330</v>
      </c>
      <c r="D44" s="2"/>
      <c r="E44" s="2">
        <v>4127571</v>
      </c>
      <c r="F44" s="2"/>
      <c r="G44" s="7">
        <v>53.435421441387298</v>
      </c>
      <c r="H44" s="2">
        <v>96.709746485456904</v>
      </c>
      <c r="I44" s="2">
        <v>25267.462109567994</v>
      </c>
      <c r="J44" s="2">
        <v>1805892</v>
      </c>
      <c r="K44" s="2">
        <v>1623205</v>
      </c>
      <c r="L44" s="2">
        <f t="shared" si="3"/>
        <v>1611469.23</v>
      </c>
      <c r="M44" s="15">
        <f t="shared" si="4"/>
        <v>194422.77000000002</v>
      </c>
      <c r="N44" s="2">
        <v>268353.59999999998</v>
      </c>
      <c r="O44" s="2">
        <v>74745.78</v>
      </c>
      <c r="P44" s="2">
        <v>90463.03</v>
      </c>
      <c r="Q44" s="2">
        <v>0</v>
      </c>
      <c r="R44" s="2">
        <v>534099.30000000005</v>
      </c>
      <c r="S44" s="2">
        <v>192108.2</v>
      </c>
      <c r="T44" s="2">
        <v>43286.080000000002</v>
      </c>
      <c r="U44" s="2">
        <v>95821.83</v>
      </c>
      <c r="V44" s="2">
        <v>18248.87</v>
      </c>
      <c r="W44" s="2">
        <v>164616.27899999998</v>
      </c>
      <c r="X44" s="2">
        <v>0</v>
      </c>
      <c r="Y44" s="2">
        <v>144967.79999999999</v>
      </c>
      <c r="Z44" s="2">
        <v>800511.5</v>
      </c>
      <c r="AA44" s="2">
        <v>655543.69999999995</v>
      </c>
      <c r="AB44" s="2">
        <v>0</v>
      </c>
      <c r="AC44" s="2">
        <v>20018.036533781717</v>
      </c>
      <c r="AD44" s="2">
        <v>182686.6</v>
      </c>
      <c r="AE44" s="2">
        <v>-11735.77</v>
      </c>
      <c r="AF44" s="2"/>
      <c r="AG44" s="2">
        <v>-574238.80000000005</v>
      </c>
      <c r="AH44" s="2">
        <v>-1108675</v>
      </c>
      <c r="AI44" s="3">
        <f>100*AE44/AG43</f>
        <v>3.0898534133860465</v>
      </c>
      <c r="AJ44" s="3"/>
      <c r="AK44" s="3">
        <f>100*J44/$C44</f>
        <v>15.878304770898232</v>
      </c>
      <c r="AL44" s="3">
        <f>100*K44/$C44</f>
        <v>14.272029388050818</v>
      </c>
      <c r="AM44" s="3">
        <f>100*N44/$C44</f>
        <v>2.3594989330301677</v>
      </c>
      <c r="AN44" s="3">
        <f>100*O44/$C44</f>
        <v>0.65720224419760964</v>
      </c>
      <c r="AO44" s="3">
        <f>100*P44/$C44</f>
        <v>0.7953961592603046</v>
      </c>
      <c r="AP44" s="3"/>
      <c r="AQ44" s="3">
        <f>100*R44/$C44</f>
        <v>4.6960679062332673</v>
      </c>
      <c r="AR44" s="3">
        <f>100*S44/$C44</f>
        <v>1.6891112805132709</v>
      </c>
      <c r="AS44" s="3">
        <f>100*T44/$C44</f>
        <v>0.38059284308113805</v>
      </c>
      <c r="AT44" s="3">
        <f>100*U44/$C44</f>
        <v>0.84251340636383543</v>
      </c>
      <c r="AU44" s="3">
        <f>100*V44/$C44</f>
        <v>0.16045318301675937</v>
      </c>
      <c r="AV44" s="3">
        <f>100*W44/$C44</f>
        <v>1.4473885748501096</v>
      </c>
      <c r="AW44" s="3"/>
      <c r="AX44" s="3">
        <f>100*Y44/$C44</f>
        <v>1.2746293301961693</v>
      </c>
      <c r="AY44" s="3">
        <f>100*Z44/$C44</f>
        <v>7.0384970804504929</v>
      </c>
      <c r="AZ44" s="3">
        <f>100*AA44/$C44</f>
        <v>5.7638677502543221</v>
      </c>
      <c r="BA44" s="3"/>
      <c r="BB44" s="3">
        <f>100*AC44/$C44</f>
        <v>0.17600857913893042</v>
      </c>
      <c r="BC44" s="3">
        <f>100*AD44/$C44</f>
        <v>1.6062718658475574</v>
      </c>
      <c r="BD44" s="3">
        <f>100*AE44/$C44</f>
        <v>-0.10318675357173317</v>
      </c>
      <c r="BE44" s="3">
        <f t="shared" si="8"/>
        <v>-5.0489944457779741</v>
      </c>
      <c r="BF44" s="3">
        <f t="shared" si="9"/>
        <v>-9.7480245451420124</v>
      </c>
    </row>
    <row r="45" spans="1:58" x14ac:dyDescent="0.2">
      <c r="A45" s="4">
        <f t="shared" si="7"/>
        <v>2062</v>
      </c>
      <c r="B45" s="4">
        <v>59172</v>
      </c>
      <c r="C45" s="2">
        <v>11792960</v>
      </c>
      <c r="D45" s="2"/>
      <c r="E45" s="2">
        <v>4195946</v>
      </c>
      <c r="F45" s="2"/>
      <c r="G45" s="7">
        <v>53.797141126038937</v>
      </c>
      <c r="H45" s="2">
        <v>97.742312195378204</v>
      </c>
      <c r="I45" s="2">
        <v>25415.835159854891</v>
      </c>
      <c r="J45" s="2">
        <v>1872522</v>
      </c>
      <c r="K45" s="2">
        <v>1680151</v>
      </c>
      <c r="L45" s="2">
        <f t="shared" si="3"/>
        <v>1662407.7</v>
      </c>
      <c r="M45" s="15">
        <f t="shared" si="4"/>
        <v>210114.30000000005</v>
      </c>
      <c r="N45" s="2">
        <v>276896.59999999998</v>
      </c>
      <c r="O45" s="2">
        <v>76553.259999999995</v>
      </c>
      <c r="P45" s="2">
        <v>93801.44</v>
      </c>
      <c r="Q45" s="2">
        <v>0</v>
      </c>
      <c r="R45" s="2">
        <v>553169</v>
      </c>
      <c r="S45" s="2">
        <v>199190.9</v>
      </c>
      <c r="T45" s="2">
        <v>44571.72</v>
      </c>
      <c r="U45" s="2">
        <v>99332.22</v>
      </c>
      <c r="V45" s="2">
        <v>18859.54</v>
      </c>
      <c r="W45" s="2">
        <v>170660.71899999998</v>
      </c>
      <c r="X45" s="2">
        <v>0</v>
      </c>
      <c r="Y45" s="2">
        <v>150316.5</v>
      </c>
      <c r="Z45" s="2">
        <v>830047.1</v>
      </c>
      <c r="AA45" s="2">
        <v>679730.6</v>
      </c>
      <c r="AB45" s="2">
        <v>0</v>
      </c>
      <c r="AC45" s="2">
        <v>20553.861714333092</v>
      </c>
      <c r="AD45" s="2">
        <v>192371.1</v>
      </c>
      <c r="AE45" s="2">
        <v>-17743.3</v>
      </c>
      <c r="AF45" s="2"/>
      <c r="AG45" s="2">
        <v>-784353.2</v>
      </c>
      <c r="AH45" s="2">
        <v>-1318789</v>
      </c>
      <c r="AI45" s="3">
        <f>100*AE45/AG44</f>
        <v>3.0898817704411474</v>
      </c>
      <c r="AJ45" s="3"/>
      <c r="AK45" s="3">
        <f>100*J45/$C45</f>
        <v>15.878303665915936</v>
      </c>
      <c r="AL45" s="3">
        <f>100*K45/$C45</f>
        <v>14.247067742110547</v>
      </c>
      <c r="AM45" s="3">
        <f>100*N45/$C45</f>
        <v>2.3479821859821448</v>
      </c>
      <c r="AN45" s="3">
        <f>100*O45/$C45</f>
        <v>0.64914372642661378</v>
      </c>
      <c r="AO45" s="3">
        <f>100*P45/$C45</f>
        <v>0.79540200255067428</v>
      </c>
      <c r="AP45" s="3"/>
      <c r="AQ45" s="3">
        <f>100*R45/$C45</f>
        <v>4.6906713836051335</v>
      </c>
      <c r="AR45" s="3">
        <f>100*S45/$C45</f>
        <v>1.6890661886413589</v>
      </c>
      <c r="AS45" s="3">
        <f>100*T45/$C45</f>
        <v>0.37795193064336691</v>
      </c>
      <c r="AT45" s="3">
        <f>100*U45/$C45</f>
        <v>0.84230099991859553</v>
      </c>
      <c r="AU45" s="3">
        <f>100*V45/$C45</f>
        <v>0.15992202127370905</v>
      </c>
      <c r="AV45" s="3">
        <f>100*W45/$C45</f>
        <v>1.4471406584945594</v>
      </c>
      <c r="AW45" s="3"/>
      <c r="AX45" s="3">
        <f>100*Y45/$C45</f>
        <v>1.2746291007516348</v>
      </c>
      <c r="AY45" s="3">
        <f>100*Z45/$C45</f>
        <v>7.038496696334084</v>
      </c>
      <c r="AZ45" s="3">
        <f>100*AA45/$C45</f>
        <v>5.7638675955824494</v>
      </c>
      <c r="BA45" s="3"/>
      <c r="BB45" s="3">
        <f>100*AC45/$C45</f>
        <v>0.17428925150541585</v>
      </c>
      <c r="BC45" s="3">
        <f>100*AD45/$C45</f>
        <v>1.6312367717689198</v>
      </c>
      <c r="BD45" s="3">
        <f>100*AE45/$C45</f>
        <v>-0.15045671315768053</v>
      </c>
      <c r="BE45" s="3">
        <f t="shared" si="8"/>
        <v>-6.6510290885409598</v>
      </c>
      <c r="BF45" s="3">
        <f t="shared" si="9"/>
        <v>-11.182849767997178</v>
      </c>
    </row>
    <row r="46" spans="1:58" x14ac:dyDescent="0.2">
      <c r="A46" s="4">
        <f t="shared" si="7"/>
        <v>2063</v>
      </c>
      <c r="B46" s="4">
        <v>59537</v>
      </c>
      <c r="C46" s="2">
        <v>12228210</v>
      </c>
      <c r="D46" s="2"/>
      <c r="E46" s="2">
        <v>4265496</v>
      </c>
      <c r="F46" s="2"/>
      <c r="G46" s="7">
        <v>54.16394963317574</v>
      </c>
      <c r="H46" s="2">
        <v>98.785885860212957</v>
      </c>
      <c r="I46" s="2">
        <v>25564.432467380047</v>
      </c>
      <c r="J46" s="2">
        <v>1941632</v>
      </c>
      <c r="K46" s="2">
        <v>1739132</v>
      </c>
      <c r="L46" s="2">
        <f t="shared" si="3"/>
        <v>1714896.22</v>
      </c>
      <c r="M46" s="15">
        <f t="shared" si="4"/>
        <v>226735.78000000003</v>
      </c>
      <c r="N46" s="2">
        <v>285619.3</v>
      </c>
      <c r="O46" s="2">
        <v>78427.88</v>
      </c>
      <c r="P46" s="2">
        <v>97259.49</v>
      </c>
      <c r="Q46" s="2">
        <v>0</v>
      </c>
      <c r="R46" s="2">
        <v>573007.5</v>
      </c>
      <c r="S46" s="2">
        <v>206579.8</v>
      </c>
      <c r="T46" s="2">
        <v>45894.92</v>
      </c>
      <c r="U46" s="2">
        <v>102993.2</v>
      </c>
      <c r="V46" s="2">
        <v>19497.849999999999</v>
      </c>
      <c r="W46" s="2">
        <v>176928.71999999997</v>
      </c>
      <c r="X46" s="2">
        <v>0</v>
      </c>
      <c r="Y46" s="2">
        <v>155864.29999999999</v>
      </c>
      <c r="Z46" s="2">
        <v>860682.2</v>
      </c>
      <c r="AA46" s="2">
        <v>704817.9</v>
      </c>
      <c r="AB46" s="2">
        <v>0</v>
      </c>
      <c r="AC46" s="2">
        <v>21113.024012540336</v>
      </c>
      <c r="AD46" s="2">
        <v>202499.9</v>
      </c>
      <c r="AE46" s="2">
        <v>-24235.78</v>
      </c>
      <c r="AF46" s="2"/>
      <c r="AG46" s="2">
        <v>-1011089</v>
      </c>
      <c r="AH46" s="2">
        <v>-1545525</v>
      </c>
      <c r="AI46" s="3">
        <f>100*AE46/AG45</f>
        <v>3.0899064350091261</v>
      </c>
      <c r="AJ46" s="3"/>
      <c r="AK46" s="3">
        <f>100*J46/$C46</f>
        <v>15.878301075954699</v>
      </c>
      <c r="AL46" s="3">
        <f>100*K46/$C46</f>
        <v>14.222294186966041</v>
      </c>
      <c r="AM46" s="3">
        <f>100*N46/$C46</f>
        <v>2.3357408811265099</v>
      </c>
      <c r="AN46" s="3">
        <f>100*O46/$C46</f>
        <v>0.64136844231494228</v>
      </c>
      <c r="AO46" s="3">
        <f>100*P46/$C46</f>
        <v>0.7953698047383877</v>
      </c>
      <c r="AP46" s="3"/>
      <c r="AQ46" s="3">
        <f>100*R46/$C46</f>
        <v>4.6859474935415735</v>
      </c>
      <c r="AR46" s="3">
        <f>100*S46/$C46</f>
        <v>1.6893707255599961</v>
      </c>
      <c r="AS46" s="3">
        <f>100*T46/$C46</f>
        <v>0.3753200182201647</v>
      </c>
      <c r="AT46" s="3">
        <f>100*U46/$C46</f>
        <v>0.84225900601968728</v>
      </c>
      <c r="AU46" s="3">
        <f>100*V46/$C46</f>
        <v>0.15944974775539508</v>
      </c>
      <c r="AV46" s="3">
        <f>100*W46/$C46</f>
        <v>1.446889773728125</v>
      </c>
      <c r="AW46" s="3"/>
      <c r="AX46" s="3">
        <f>100*Y46/$C46</f>
        <v>1.2746289113451599</v>
      </c>
      <c r="AY46" s="3">
        <f>100*Z46/$C46</f>
        <v>7.0384970490366126</v>
      </c>
      <c r="AZ46" s="3">
        <f>100*AA46/$C46</f>
        <v>5.7638681376914525</v>
      </c>
      <c r="BA46" s="3"/>
      <c r="BB46" s="3">
        <f>100*AC46/$C46</f>
        <v>0.17265833685012227</v>
      </c>
      <c r="BC46" s="3">
        <f>100*AD46/$C46</f>
        <v>1.6560060712074784</v>
      </c>
      <c r="BD46" s="3">
        <f>100*AE46/$C46</f>
        <v>-0.19819564760500516</v>
      </c>
      <c r="BE46" s="3">
        <f t="shared" si="8"/>
        <v>-8.268495552497054</v>
      </c>
      <c r="BF46" s="3">
        <f t="shared" si="9"/>
        <v>-12.639012578292325</v>
      </c>
    </row>
    <row r="47" spans="1:58" x14ac:dyDescent="0.2">
      <c r="A47" s="4">
        <f t="shared" si="7"/>
        <v>2064</v>
      </c>
      <c r="B47" s="4">
        <v>59902</v>
      </c>
      <c r="C47" s="2">
        <v>12680360</v>
      </c>
      <c r="D47" s="2"/>
      <c r="E47" s="2">
        <v>4336488</v>
      </c>
      <c r="F47" s="2"/>
      <c r="G47" s="7">
        <v>54.534035259118887</v>
      </c>
      <c r="H47" s="2">
        <v>99.840586424861101</v>
      </c>
      <c r="I47" s="2">
        <v>25714.018118271972</v>
      </c>
      <c r="J47" s="2">
        <v>2013426</v>
      </c>
      <c r="K47" s="2">
        <v>1800278</v>
      </c>
      <c r="L47" s="2">
        <f t="shared" si="3"/>
        <v>1769036.11</v>
      </c>
      <c r="M47" s="15">
        <f t="shared" si="4"/>
        <v>244389.8899999999</v>
      </c>
      <c r="N47" s="2">
        <v>294575.09999999998</v>
      </c>
      <c r="O47" s="2">
        <v>80375.37</v>
      </c>
      <c r="P47" s="2">
        <v>100838.39999999999</v>
      </c>
      <c r="Q47" s="2">
        <v>0</v>
      </c>
      <c r="R47" s="2">
        <v>593610.30000000005</v>
      </c>
      <c r="S47" s="2">
        <v>214258.4</v>
      </c>
      <c r="T47" s="2">
        <v>47257.63</v>
      </c>
      <c r="U47" s="2">
        <v>106796.3</v>
      </c>
      <c r="V47" s="2">
        <v>20165.509999999998</v>
      </c>
      <c r="W47" s="2">
        <v>183436.83300000001</v>
      </c>
      <c r="X47" s="2">
        <v>0</v>
      </c>
      <c r="Y47" s="2">
        <v>161627.6</v>
      </c>
      <c r="Z47" s="2">
        <v>892506.7</v>
      </c>
      <c r="AA47" s="2">
        <v>730879.2</v>
      </c>
      <c r="AB47" s="2">
        <v>0</v>
      </c>
      <c r="AC47" s="2">
        <v>21695.600710429815</v>
      </c>
      <c r="AD47" s="2">
        <v>213147.6</v>
      </c>
      <c r="AE47" s="2">
        <v>-31241.89</v>
      </c>
      <c r="AF47" s="2"/>
      <c r="AG47" s="2">
        <v>-1255478</v>
      </c>
      <c r="AH47" s="2">
        <v>-1789914</v>
      </c>
      <c r="AI47" s="3">
        <f>100*AE47/AG46</f>
        <v>3.0899248236307586</v>
      </c>
      <c r="AJ47" s="3"/>
      <c r="AK47" s="3">
        <f>100*J47/$C47</f>
        <v>15.878303139658495</v>
      </c>
      <c r="AL47" s="3">
        <f>100*K47/$C47</f>
        <v>14.197372945247611</v>
      </c>
      <c r="AM47" s="3">
        <f>100*N47/$C47</f>
        <v>2.3230815213448195</v>
      </c>
      <c r="AN47" s="3">
        <f>100*O47/$C47</f>
        <v>0.63385716178405027</v>
      </c>
      <c r="AO47" s="3">
        <f>100*P47/$C47</f>
        <v>0.79523294291329272</v>
      </c>
      <c r="AP47" s="3"/>
      <c r="AQ47" s="3">
        <f>100*R47/$C47</f>
        <v>4.6813363342996581</v>
      </c>
      <c r="AR47" s="3">
        <f>100*S47/$C47</f>
        <v>1.6896870435855134</v>
      </c>
      <c r="AS47" s="3">
        <f>100*T47/$C47</f>
        <v>0.37268366197805108</v>
      </c>
      <c r="AT47" s="3">
        <f>100*U47/$C47</f>
        <v>0.84221820200688313</v>
      </c>
      <c r="AU47" s="3">
        <f>100*V47/$C47</f>
        <v>0.15902947550385002</v>
      </c>
      <c r="AV47" s="3">
        <f>100*W47/$C47</f>
        <v>1.446621649543073</v>
      </c>
      <c r="AW47" s="3"/>
      <c r="AX47" s="3">
        <f>100*Y47/$C47</f>
        <v>1.2746294269247875</v>
      </c>
      <c r="AY47" s="3">
        <f>100*Z47/$C47</f>
        <v>7.0384965411076656</v>
      </c>
      <c r="AZ47" s="3">
        <f>100*AA47/$C47</f>
        <v>5.7638679028040212</v>
      </c>
      <c r="BA47" s="3"/>
      <c r="BB47" s="3">
        <f>100*AC47/$C47</f>
        <v>0.17109609435717768</v>
      </c>
      <c r="BC47" s="3">
        <f>100*AD47/$C47</f>
        <v>1.6809270399263112</v>
      </c>
      <c r="BD47" s="3">
        <f>100*AE47/$C47</f>
        <v>-0.24638015009037598</v>
      </c>
      <c r="BE47" s="3">
        <f t="shared" si="8"/>
        <v>-9.9009649568308777</v>
      </c>
      <c r="BF47" s="3">
        <f t="shared" si="9"/>
        <v>-14.115640249961357</v>
      </c>
    </row>
    <row r="48" spans="1:58" x14ac:dyDescent="0.2">
      <c r="A48" s="4">
        <f t="shared" si="7"/>
        <v>2065</v>
      </c>
      <c r="B48" s="4">
        <v>60268</v>
      </c>
      <c r="C48" s="2">
        <v>13152240</v>
      </c>
      <c r="D48" s="2"/>
      <c r="E48" s="2">
        <v>4409668</v>
      </c>
      <c r="F48" s="2"/>
      <c r="G48" s="7">
        <v>54.907659641457123</v>
      </c>
      <c r="H48" s="2">
        <v>100.9065417236355</v>
      </c>
      <c r="I48" s="2">
        <v>25868.633330275876</v>
      </c>
      <c r="J48" s="2">
        <v>2088353</v>
      </c>
      <c r="K48" s="2">
        <v>1863504</v>
      </c>
      <c r="L48" s="2">
        <f t="shared" si="3"/>
        <v>1824710.47</v>
      </c>
      <c r="M48" s="15">
        <f t="shared" si="4"/>
        <v>263642.53000000003</v>
      </c>
      <c r="N48" s="2">
        <v>303417.7</v>
      </c>
      <c r="O48" s="2">
        <v>82401.33</v>
      </c>
      <c r="P48" s="2">
        <v>104560.5</v>
      </c>
      <c r="Q48" s="2">
        <v>0</v>
      </c>
      <c r="R48" s="2">
        <v>615046.80000000005</v>
      </c>
      <c r="S48" s="2">
        <v>222244.7</v>
      </c>
      <c r="T48" s="2">
        <v>48660</v>
      </c>
      <c r="U48" s="2">
        <v>110751.3</v>
      </c>
      <c r="V48" s="2">
        <v>20861.759999999998</v>
      </c>
      <c r="W48" s="2">
        <v>190227.43099999998</v>
      </c>
      <c r="X48" s="2">
        <v>0</v>
      </c>
      <c r="Y48" s="2">
        <v>167642.29999999999</v>
      </c>
      <c r="Z48" s="2">
        <v>925720</v>
      </c>
      <c r="AA48" s="2">
        <v>758077.7</v>
      </c>
      <c r="AB48" s="2">
        <v>0</v>
      </c>
      <c r="AC48" s="2">
        <v>22301.657970543871</v>
      </c>
      <c r="AD48" s="2">
        <v>224849</v>
      </c>
      <c r="AE48" s="2">
        <v>-38793.53</v>
      </c>
      <c r="AF48" s="2"/>
      <c r="AG48" s="2">
        <v>-1519121</v>
      </c>
      <c r="AH48" s="2">
        <v>-2053557</v>
      </c>
      <c r="AI48" s="3">
        <f>100*AE48/AG47</f>
        <v>3.0899410423758917</v>
      </c>
      <c r="AJ48" s="3"/>
      <c r="AK48" s="3">
        <f>100*J48/$C48</f>
        <v>15.878306661070662</v>
      </c>
      <c r="AL48" s="3">
        <f>100*K48/$C48</f>
        <v>14.168719548913341</v>
      </c>
      <c r="AM48" s="3">
        <f>100*N48/$C48</f>
        <v>2.3069659616916964</v>
      </c>
      <c r="AN48" s="3">
        <f>100*O48/$C48</f>
        <v>0.62651936096056637</v>
      </c>
      <c r="AO48" s="3">
        <f>100*P48/$C48</f>
        <v>0.79500145982737547</v>
      </c>
      <c r="AP48" s="3"/>
      <c r="AQ48" s="3">
        <f>100*R48/$C48</f>
        <v>4.6763653947920663</v>
      </c>
      <c r="AR48" s="3">
        <f>100*S48/$C48</f>
        <v>1.6897859223980098</v>
      </c>
      <c r="AS48" s="3">
        <f>100*T48/$C48</f>
        <v>0.36997500045619608</v>
      </c>
      <c r="AT48" s="3">
        <f>100*U48/$C48</f>
        <v>0.84207176876334378</v>
      </c>
      <c r="AU48" s="3">
        <f>100*V48/$C48</f>
        <v>0.15861754347548401</v>
      </c>
      <c r="AV48" s="3">
        <f>100*W48/$C48</f>
        <v>1.4463500590013563</v>
      </c>
      <c r="AW48" s="3"/>
      <c r="AX48" s="3">
        <f>100*Y48/$C48</f>
        <v>1.2746292646727857</v>
      </c>
      <c r="AY48" s="3">
        <f>100*Z48/$C48</f>
        <v>7.0384968644124495</v>
      </c>
      <c r="AZ48" s="3">
        <f>100*AA48/$C48</f>
        <v>5.7638675997396644</v>
      </c>
      <c r="BA48" s="3"/>
      <c r="BB48" s="3">
        <f>100*AC48/$C48</f>
        <v>0.16956547303382444</v>
      </c>
      <c r="BC48" s="3">
        <f>100*AD48/$C48</f>
        <v>1.7095871121573207</v>
      </c>
      <c r="BD48" s="3">
        <f>100*AE48/$C48</f>
        <v>-0.29495758897343721</v>
      </c>
      <c r="BE48" s="3">
        <f t="shared" si="8"/>
        <v>-11.550283449815392</v>
      </c>
      <c r="BF48" s="3">
        <f t="shared" si="9"/>
        <v>-15.613743362347403</v>
      </c>
    </row>
    <row r="49" spans="1:58" x14ac:dyDescent="0.2">
      <c r="A49" s="4">
        <f t="shared" si="7"/>
        <v>2066</v>
      </c>
      <c r="B49" s="4">
        <v>60633</v>
      </c>
      <c r="C49" s="2">
        <v>13644360</v>
      </c>
      <c r="D49" s="2"/>
      <c r="E49" s="2">
        <v>4484970</v>
      </c>
      <c r="F49" s="2"/>
      <c r="G49" s="7">
        <v>55.288354764360996</v>
      </c>
      <c r="H49" s="2">
        <v>101.98389318348651</v>
      </c>
      <c r="I49" s="2">
        <v>26028.345524702578</v>
      </c>
      <c r="J49" s="2">
        <v>2166493</v>
      </c>
      <c r="K49" s="2">
        <v>1928890</v>
      </c>
      <c r="L49" s="2">
        <f t="shared" si="3"/>
        <v>1881949.9</v>
      </c>
      <c r="M49" s="15">
        <f t="shared" si="4"/>
        <v>284543.10000000009</v>
      </c>
      <c r="N49" s="2">
        <v>312127.59999999998</v>
      </c>
      <c r="O49" s="2">
        <v>84510.93</v>
      </c>
      <c r="P49" s="2">
        <v>108442.2</v>
      </c>
      <c r="Q49" s="2">
        <v>0</v>
      </c>
      <c r="R49" s="2">
        <v>637366.5</v>
      </c>
      <c r="S49" s="2">
        <v>230567</v>
      </c>
      <c r="T49" s="2">
        <v>50103.24</v>
      </c>
      <c r="U49" s="2">
        <v>114871.4</v>
      </c>
      <c r="V49" s="2">
        <v>21587.16</v>
      </c>
      <c r="W49" s="2">
        <v>197306.44100000002</v>
      </c>
      <c r="X49" s="2">
        <v>0</v>
      </c>
      <c r="Y49" s="2">
        <v>173915</v>
      </c>
      <c r="Z49" s="2">
        <v>960357.9</v>
      </c>
      <c r="AA49" s="2">
        <v>786442.9</v>
      </c>
      <c r="AB49" s="2">
        <v>0</v>
      </c>
      <c r="AC49" s="2">
        <v>22931.218370972038</v>
      </c>
      <c r="AD49" s="2">
        <v>237602.9</v>
      </c>
      <c r="AE49" s="2">
        <v>-46940.1</v>
      </c>
      <c r="AF49" s="2"/>
      <c r="AG49" s="2">
        <v>-1803664</v>
      </c>
      <c r="AH49" s="2">
        <v>-2338100</v>
      </c>
      <c r="AI49" s="3">
        <f>100*AE49/AG48</f>
        <v>3.0899513600299122</v>
      </c>
      <c r="AJ49" s="3"/>
      <c r="AK49" s="3">
        <f>100*J49/$C49</f>
        <v>15.878304295694338</v>
      </c>
      <c r="AL49" s="3">
        <f>100*K49/$C49</f>
        <v>14.136903453148408</v>
      </c>
      <c r="AM49" s="3">
        <f>100*N49/$C49</f>
        <v>2.2875942880428246</v>
      </c>
      <c r="AN49" s="3">
        <f>100*O49/$C49</f>
        <v>0.61938361344907344</v>
      </c>
      <c r="AO49" s="3">
        <f>100*P49/$C49</f>
        <v>0.79477674291795286</v>
      </c>
      <c r="AP49" s="3"/>
      <c r="AQ49" s="3">
        <f>100*R49/$C49</f>
        <v>4.6712817603757157</v>
      </c>
      <c r="AR49" s="3">
        <f>100*S49/$C49</f>
        <v>1.6898337481567476</v>
      </c>
      <c r="AS49" s="3">
        <f>100*T49/$C49</f>
        <v>0.36720842897724776</v>
      </c>
      <c r="AT49" s="3">
        <f>100*U49/$C49</f>
        <v>0.84189657851302668</v>
      </c>
      <c r="AU49" s="3">
        <f>100*V49/$C49</f>
        <v>0.15821306385935288</v>
      </c>
      <c r="AV49" s="3">
        <f>100*W49/$C49</f>
        <v>1.4460659276067183</v>
      </c>
      <c r="AW49" s="3"/>
      <c r="AX49" s="3">
        <f>100*Y49/$C49</f>
        <v>1.2746292240896604</v>
      </c>
      <c r="AY49" s="3">
        <f>100*Z49/$C49</f>
        <v>7.0384972252271272</v>
      </c>
      <c r="AZ49" s="3">
        <f>100*AA49/$C49</f>
        <v>5.7638680011374666</v>
      </c>
      <c r="BA49" s="3"/>
      <c r="BB49" s="3">
        <f>100*AC49/$C49</f>
        <v>0.168063715491031</v>
      </c>
      <c r="BC49" s="3">
        <f>100*AD49/$C49</f>
        <v>1.7414001096423724</v>
      </c>
      <c r="BD49" s="3">
        <f>100*AE49/$C49</f>
        <v>-0.34402566335101098</v>
      </c>
      <c r="BE49" s="3">
        <f t="shared" si="8"/>
        <v>-13.219117642747626</v>
      </c>
      <c r="BF49" s="3">
        <f t="shared" si="9"/>
        <v>-17.136018105649512</v>
      </c>
    </row>
    <row r="50" spans="1:58" x14ac:dyDescent="0.2">
      <c r="A50" s="4">
        <f t="shared" si="7"/>
        <v>2067</v>
      </c>
      <c r="B50" s="4">
        <v>60998</v>
      </c>
      <c r="C50" s="2">
        <v>14154440</v>
      </c>
      <c r="D50" s="2"/>
      <c r="E50" s="2">
        <v>4561406</v>
      </c>
      <c r="F50" s="2"/>
      <c r="G50" s="7">
        <v>55.674197215834212</v>
      </c>
      <c r="H50" s="2">
        <v>103.07273477881589</v>
      </c>
      <c r="I50" s="2">
        <v>26187.941797020332</v>
      </c>
      <c r="J50" s="2">
        <v>2247485</v>
      </c>
      <c r="K50" s="2">
        <v>1996702</v>
      </c>
      <c r="L50" s="2">
        <f t="shared" si="3"/>
        <v>1940969.48</v>
      </c>
      <c r="M50" s="15">
        <f t="shared" si="4"/>
        <v>306515.52</v>
      </c>
      <c r="N50" s="2">
        <v>321133.3</v>
      </c>
      <c r="O50" s="2">
        <v>86708.81</v>
      </c>
      <c r="P50" s="2">
        <v>112464.4</v>
      </c>
      <c r="Q50" s="2">
        <v>0</v>
      </c>
      <c r="R50" s="2">
        <v>660552.4</v>
      </c>
      <c r="S50" s="2">
        <v>239233.5</v>
      </c>
      <c r="T50" s="2">
        <v>51589.16</v>
      </c>
      <c r="U50" s="2">
        <v>119160.5</v>
      </c>
      <c r="V50" s="2">
        <v>22343.1</v>
      </c>
      <c r="W50" s="2">
        <v>204641.90299999999</v>
      </c>
      <c r="X50" s="2">
        <v>0</v>
      </c>
      <c r="Y50" s="2">
        <v>180416.6</v>
      </c>
      <c r="Z50" s="2">
        <v>996259.8</v>
      </c>
      <c r="AA50" s="2">
        <v>815843.2</v>
      </c>
      <c r="AB50" s="2">
        <v>0</v>
      </c>
      <c r="AC50" s="2">
        <v>23584.269221536048</v>
      </c>
      <c r="AD50" s="2">
        <v>250782.9</v>
      </c>
      <c r="AE50" s="2">
        <v>-55732.52</v>
      </c>
      <c r="AF50" s="2"/>
      <c r="AG50" s="2">
        <v>-2110179</v>
      </c>
      <c r="AH50" s="2">
        <v>-2644615</v>
      </c>
      <c r="AI50" s="3">
        <f>100*AE50/AG49</f>
        <v>3.0899613231732741</v>
      </c>
      <c r="AJ50" s="3"/>
      <c r="AK50" s="3">
        <f>100*J50/$C50</f>
        <v>15.878303910292459</v>
      </c>
      <c r="AL50" s="3">
        <f>100*K50/$C50</f>
        <v>14.106541834223043</v>
      </c>
      <c r="AM50" s="3">
        <f>100*N50/$C50</f>
        <v>2.2687813859114172</v>
      </c>
      <c r="AN50" s="3">
        <f>100*O50/$C50</f>
        <v>0.61259089020830215</v>
      </c>
      <c r="AO50" s="3">
        <f>100*P50/$C50</f>
        <v>0.7945520981402302</v>
      </c>
      <c r="AP50" s="3"/>
      <c r="AQ50" s="3">
        <f>100*R50/$C50</f>
        <v>4.6667505037288652</v>
      </c>
      <c r="AR50" s="3">
        <f>100*S50/$C50</f>
        <v>1.6901657713056821</v>
      </c>
      <c r="AS50" s="3">
        <f>100*T50/$C50</f>
        <v>0.36447333840123664</v>
      </c>
      <c r="AT50" s="3">
        <f>100*U50/$C50</f>
        <v>0.84185951545946003</v>
      </c>
      <c r="AU50" s="3">
        <f>100*V50/$C50</f>
        <v>0.15785223576489074</v>
      </c>
      <c r="AV50" s="3">
        <f>100*W50/$C50</f>
        <v>1.4457788722125355</v>
      </c>
      <c r="AW50" s="3"/>
      <c r="AX50" s="3">
        <f>100*Y50/$C50</f>
        <v>1.274629020999771</v>
      </c>
      <c r="AY50" s="3">
        <f>100*Z50/$C50</f>
        <v>7.0384967543753056</v>
      </c>
      <c r="AZ50" s="3">
        <f>100*AA50/$C50</f>
        <v>5.7638677333755348</v>
      </c>
      <c r="BA50" s="3"/>
      <c r="BB50" s="3">
        <f>100*AC50/$C50</f>
        <v>0.16662099822766599</v>
      </c>
      <c r="BC50" s="3">
        <f>100*AD50/$C50</f>
        <v>1.77176136957732</v>
      </c>
      <c r="BD50" s="3">
        <f>100*AE50/$C50</f>
        <v>-0.39374584935892909</v>
      </c>
      <c r="BE50" s="3">
        <f t="shared" si="8"/>
        <v>-14.908247871339311</v>
      </c>
      <c r="BF50" s="3">
        <f t="shared" si="9"/>
        <v>-18.683995975821013</v>
      </c>
    </row>
    <row r="51" spans="1:58" x14ac:dyDescent="0.2">
      <c r="A51" s="4">
        <f t="shared" si="7"/>
        <v>2068</v>
      </c>
      <c r="B51" s="4">
        <v>61363</v>
      </c>
      <c r="C51" s="2">
        <v>14682190</v>
      </c>
      <c r="D51" s="2"/>
      <c r="E51" s="2">
        <v>4638705</v>
      </c>
      <c r="F51" s="2"/>
      <c r="G51" s="7">
        <v>56.063063510202028</v>
      </c>
      <c r="H51" s="2">
        <v>104.17321714958524</v>
      </c>
      <c r="I51" s="2">
        <v>26346.364791319422</v>
      </c>
      <c r="J51" s="2">
        <v>2331283</v>
      </c>
      <c r="K51" s="2">
        <v>2067036</v>
      </c>
      <c r="L51" s="2">
        <f t="shared" si="3"/>
        <v>2001832.11</v>
      </c>
      <c r="M51" s="15">
        <f t="shared" si="4"/>
        <v>329450.8899999999</v>
      </c>
      <c r="N51" s="2">
        <v>330562.90000000002</v>
      </c>
      <c r="O51" s="2">
        <v>88998.88</v>
      </c>
      <c r="P51" s="2">
        <v>116625.60000000001</v>
      </c>
      <c r="Q51" s="2">
        <v>0</v>
      </c>
      <c r="R51" s="2">
        <v>684586.6</v>
      </c>
      <c r="S51" s="2">
        <v>248233.2</v>
      </c>
      <c r="T51" s="2">
        <v>53120.160000000003</v>
      </c>
      <c r="U51" s="2">
        <v>123612.6</v>
      </c>
      <c r="V51" s="2">
        <v>23131.21</v>
      </c>
      <c r="W51" s="2">
        <v>212228.712</v>
      </c>
      <c r="X51" s="2">
        <v>0</v>
      </c>
      <c r="Y51" s="2">
        <v>187143.5</v>
      </c>
      <c r="Z51" s="2">
        <v>1033405</v>
      </c>
      <c r="AA51" s="2">
        <v>846262</v>
      </c>
      <c r="AB51" s="2">
        <v>0</v>
      </c>
      <c r="AC51" s="2">
        <v>24260.73368431328</v>
      </c>
      <c r="AD51" s="2">
        <v>264247.09999999998</v>
      </c>
      <c r="AE51" s="2">
        <v>-65203.89</v>
      </c>
      <c r="AF51" s="2"/>
      <c r="AG51" s="2">
        <v>-2439630</v>
      </c>
      <c r="AH51" s="2">
        <v>-2974066</v>
      </c>
      <c r="AI51" s="3">
        <f>100*AE51/AG50</f>
        <v>3.0899696186911156</v>
      </c>
      <c r="AJ51" s="3"/>
      <c r="AK51" s="3">
        <f>100*J51/$C51</f>
        <v>15.878305620619267</v>
      </c>
      <c r="AL51" s="3">
        <f>100*K51/$C51</f>
        <v>14.078526432364654</v>
      </c>
      <c r="AM51" s="3">
        <f>100*N51/$C51</f>
        <v>2.251454994111914</v>
      </c>
      <c r="AN51" s="3">
        <f>100*O51/$C51</f>
        <v>0.60616897070532394</v>
      </c>
      <c r="AO51" s="3">
        <f>100*P51/$C51</f>
        <v>0.79433381532319092</v>
      </c>
      <c r="AP51" s="3"/>
      <c r="AQ51" s="3">
        <f>100*R51/$C51</f>
        <v>4.6627008641081478</v>
      </c>
      <c r="AR51" s="3">
        <f>100*S51/$C51</f>
        <v>1.6907096284682326</v>
      </c>
      <c r="AS51" s="3">
        <f>100*T51/$C51</f>
        <v>0.36179997670647224</v>
      </c>
      <c r="AT51" s="3">
        <f>100*U51/$C51</f>
        <v>0.84192208383081812</v>
      </c>
      <c r="AU51" s="3">
        <f>100*V51/$C51</f>
        <v>0.1575460472858613</v>
      </c>
      <c r="AV51" s="3">
        <f>100*W51/$C51</f>
        <v>1.4454840320142976</v>
      </c>
      <c r="AW51" s="3"/>
      <c r="AX51" s="3">
        <f>100*Y51/$C51</f>
        <v>1.2746293298206874</v>
      </c>
      <c r="AY51" s="3">
        <f>100*Z51/$C51</f>
        <v>7.0384935762307936</v>
      </c>
      <c r="AZ51" s="3">
        <f>100*AA51/$C51</f>
        <v>5.7638676518966179</v>
      </c>
      <c r="BA51" s="3"/>
      <c r="BB51" s="3">
        <f>100*AC51/$C51</f>
        <v>0.16523920262790004</v>
      </c>
      <c r="BC51" s="3">
        <f>100*AD51/$C51</f>
        <v>1.7997798693519151</v>
      </c>
      <c r="BD51" s="3">
        <f>100*AE51/$C51</f>
        <v>-0.4441019357466427</v>
      </c>
      <c r="BE51" s="3">
        <f t="shared" si="8"/>
        <v>-16.616254114679077</v>
      </c>
      <c r="BF51" s="3">
        <f t="shared" si="9"/>
        <v>-20.256283292887506</v>
      </c>
    </row>
    <row r="52" spans="1:58" x14ac:dyDescent="0.2">
      <c r="A52" s="4">
        <f t="shared" si="7"/>
        <v>2069</v>
      </c>
      <c r="B52" s="4">
        <v>61729</v>
      </c>
      <c r="C52" s="2">
        <v>15229590</v>
      </c>
      <c r="D52" s="2"/>
      <c r="E52" s="2">
        <v>4717305</v>
      </c>
      <c r="F52" s="2"/>
      <c r="G52" s="7">
        <v>56.453950731100321</v>
      </c>
      <c r="H52" s="2">
        <v>105.28540930447141</v>
      </c>
      <c r="I52" s="2">
        <v>26505.641376800031</v>
      </c>
      <c r="J52" s="2">
        <v>2418201</v>
      </c>
      <c r="K52" s="2">
        <v>2139796</v>
      </c>
      <c r="L52" s="2">
        <f t="shared" si="3"/>
        <v>2064412.03</v>
      </c>
      <c r="M52" s="15">
        <f t="shared" si="4"/>
        <v>353788.97</v>
      </c>
      <c r="N52" s="2">
        <v>340168.6</v>
      </c>
      <c r="O52" s="2">
        <v>91384.14</v>
      </c>
      <c r="P52" s="2">
        <v>120938.6</v>
      </c>
      <c r="Q52" s="2">
        <v>0</v>
      </c>
      <c r="R52" s="2">
        <v>709491.19999999995</v>
      </c>
      <c r="S52" s="2">
        <v>257559.5</v>
      </c>
      <c r="T52" s="2">
        <v>54696.56</v>
      </c>
      <c r="U52" s="2">
        <v>128225.5</v>
      </c>
      <c r="V52" s="2">
        <v>23951.37</v>
      </c>
      <c r="W52" s="2">
        <v>220097.80400000003</v>
      </c>
      <c r="X52" s="2">
        <v>0</v>
      </c>
      <c r="Y52" s="2">
        <v>194120.8</v>
      </c>
      <c r="Z52" s="2">
        <v>1071934</v>
      </c>
      <c r="AA52" s="2">
        <v>877813.4</v>
      </c>
      <c r="AB52" s="2">
        <v>0</v>
      </c>
      <c r="AC52" s="2">
        <v>24960.446817757726</v>
      </c>
      <c r="AD52" s="2">
        <v>278405</v>
      </c>
      <c r="AE52" s="2">
        <v>-75383.97</v>
      </c>
      <c r="AF52" s="2"/>
      <c r="AG52" s="2">
        <v>-2793419</v>
      </c>
      <c r="AH52" s="2">
        <v>-3327855</v>
      </c>
      <c r="AI52" s="3">
        <f>100*AE52/AG51</f>
        <v>3.0899755290761304</v>
      </c>
      <c r="AJ52" s="3"/>
      <c r="AK52" s="3">
        <f>100*J52/$C52</f>
        <v>15.878306638589745</v>
      </c>
      <c r="AL52" s="3">
        <f>100*K52/$C52</f>
        <v>14.050253486797741</v>
      </c>
      <c r="AM52" s="3">
        <f>100*N52/$C52</f>
        <v>2.2336031370509648</v>
      </c>
      <c r="AN52" s="3">
        <f>100*O52/$C52</f>
        <v>0.60004333668864362</v>
      </c>
      <c r="AO52" s="3">
        <f>100*P52/$C52</f>
        <v>0.7941027959386957</v>
      </c>
      <c r="AP52" s="3"/>
      <c r="AQ52" s="3">
        <f>100*R52/$C52</f>
        <v>4.6586362469377045</v>
      </c>
      <c r="AR52" s="3">
        <f>100*S52/$C52</f>
        <v>1.6911781604100964</v>
      </c>
      <c r="AS52" s="3">
        <f>100*T52/$C52</f>
        <v>0.35914663493895765</v>
      </c>
      <c r="AT52" s="3">
        <f>100*U52/$C52</f>
        <v>0.84194978328372594</v>
      </c>
      <c r="AU52" s="3">
        <f>100*V52/$C52</f>
        <v>0.15726864610275129</v>
      </c>
      <c r="AV52" s="3">
        <f>100*W52/$C52</f>
        <v>1.4451984853170705</v>
      </c>
      <c r="AW52" s="3"/>
      <c r="AX52" s="3">
        <f>100*Y52/$C52</f>
        <v>1.2746291922500868</v>
      </c>
      <c r="AY52" s="3">
        <f>100*Z52/$C52</f>
        <v>7.0384954552289329</v>
      </c>
      <c r="AZ52" s="3">
        <f>100*AA52/$C52</f>
        <v>5.763867576211835</v>
      </c>
      <c r="BA52" s="3"/>
      <c r="BB52" s="3">
        <f>100*AC52/$C52</f>
        <v>0.16389441093133647</v>
      </c>
      <c r="BC52" s="3">
        <f>100*AD52/$C52</f>
        <v>1.8280531517920049</v>
      </c>
      <c r="BD52" s="3">
        <f>100*AE52/$C52</f>
        <v>-0.4949835813045525</v>
      </c>
      <c r="BE52" s="3">
        <f t="shared" si="8"/>
        <v>-18.342049917299153</v>
      </c>
      <c r="BF52" s="3">
        <f t="shared" si="9"/>
        <v>-21.851244846381288</v>
      </c>
    </row>
    <row r="53" spans="1:58" x14ac:dyDescent="0.2">
      <c r="A53" s="4">
        <f t="shared" si="7"/>
        <v>2070</v>
      </c>
      <c r="B53" s="4">
        <v>62094</v>
      </c>
      <c r="C53" s="2">
        <v>15798130</v>
      </c>
      <c r="D53" s="2"/>
      <c r="E53" s="2">
        <v>4797460</v>
      </c>
      <c r="F53" s="2"/>
      <c r="G53" s="7">
        <v>56.846931470421652</v>
      </c>
      <c r="H53" s="2">
        <v>106.4095197217149</v>
      </c>
      <c r="I53" s="2">
        <v>26667.644127521671</v>
      </c>
      <c r="J53" s="2">
        <v>2508475</v>
      </c>
      <c r="K53" s="2">
        <v>2215287</v>
      </c>
      <c r="L53" s="2">
        <f t="shared" si="3"/>
        <v>2128970.9</v>
      </c>
      <c r="M53" s="15">
        <f t="shared" si="4"/>
        <v>379504.10000000009</v>
      </c>
      <c r="N53" s="2">
        <v>350095.5</v>
      </c>
      <c r="O53" s="2">
        <v>93866.6</v>
      </c>
      <c r="P53" s="2">
        <v>125422.1</v>
      </c>
      <c r="Q53" s="2">
        <v>0</v>
      </c>
      <c r="R53" s="2">
        <v>735319.3</v>
      </c>
      <c r="S53" s="2">
        <v>267232.7</v>
      </c>
      <c r="T53" s="2">
        <v>56320.63</v>
      </c>
      <c r="U53" s="2">
        <v>133008.29999999999</v>
      </c>
      <c r="V53" s="2">
        <v>24802.18</v>
      </c>
      <c r="W53" s="2">
        <v>228272.44</v>
      </c>
      <c r="X53" s="2">
        <v>0</v>
      </c>
      <c r="Y53" s="2">
        <v>201367.6</v>
      </c>
      <c r="Z53" s="2">
        <v>1111951</v>
      </c>
      <c r="AA53" s="2">
        <v>910583.3</v>
      </c>
      <c r="AB53" s="2">
        <v>0</v>
      </c>
      <c r="AC53" s="2">
        <v>25683.075267050946</v>
      </c>
      <c r="AD53" s="2">
        <v>293188.09999999998</v>
      </c>
      <c r="AE53" s="2">
        <v>-86316.1</v>
      </c>
      <c r="AF53" s="2"/>
      <c r="AG53" s="2">
        <v>-3172923</v>
      </c>
      <c r="AH53" s="2">
        <v>-3707359</v>
      </c>
      <c r="AI53" s="3">
        <f>100*AE53/AG52</f>
        <v>3.0899804146817931</v>
      </c>
      <c r="AJ53" s="3"/>
      <c r="AK53" s="3">
        <f>100*J53/$C53</f>
        <v>15.878303318177531</v>
      </c>
      <c r="AL53" s="3">
        <f>100*K53/$C53</f>
        <v>14.022463418138729</v>
      </c>
      <c r="AM53" s="3">
        <f>100*N53/$C53</f>
        <v>2.2160565839121467</v>
      </c>
      <c r="AN53" s="3">
        <f>100*O53/$C53</f>
        <v>0.59416272685438087</v>
      </c>
      <c r="AO53" s="3">
        <f>100*P53/$C53</f>
        <v>0.79390472163477577</v>
      </c>
      <c r="AP53" s="3"/>
      <c r="AQ53" s="3">
        <f>100*R53/$C53</f>
        <v>4.6544704974576101</v>
      </c>
      <c r="AR53" s="3">
        <f>100*S53/$C53</f>
        <v>1.6915464045428161</v>
      </c>
      <c r="AS53" s="3">
        <f>100*T53/$C53</f>
        <v>0.35650187712089976</v>
      </c>
      <c r="AT53" s="3">
        <f>100*U53/$C53</f>
        <v>0.84192432901868752</v>
      </c>
      <c r="AU53" s="3">
        <f>100*V53/$C53</f>
        <v>0.15699440376804091</v>
      </c>
      <c r="AV53" s="3">
        <f>100*W53/$C53</f>
        <v>1.4449332927378113</v>
      </c>
      <c r="AW53" s="3"/>
      <c r="AX53" s="3">
        <f>100*Y53/$C53</f>
        <v>1.2746293390420258</v>
      </c>
      <c r="AY53" s="3">
        <f>100*Z53/$C53</f>
        <v>7.0384975943355323</v>
      </c>
      <c r="AZ53" s="3">
        <f>100*AA53/$C53</f>
        <v>5.7638676223071972</v>
      </c>
      <c r="BA53" s="3"/>
      <c r="BB53" s="3">
        <f>100*AC53/$C53</f>
        <v>0.16257035020632787</v>
      </c>
      <c r="BC53" s="3">
        <f>100*AD53/$C53</f>
        <v>1.8558405330251109</v>
      </c>
      <c r="BD53" s="3">
        <f>100*AE53/$C53</f>
        <v>-0.54636909558283164</v>
      </c>
      <c r="BE53" s="3">
        <f t="shared" si="8"/>
        <v>-20.084168189526228</v>
      </c>
      <c r="BF53" s="3">
        <f t="shared" si="9"/>
        <v>-23.467074900636973</v>
      </c>
    </row>
    <row r="54" spans="1:58" x14ac:dyDescent="0.2">
      <c r="A54" s="4">
        <f t="shared" si="7"/>
        <v>2071</v>
      </c>
      <c r="B54" s="4">
        <v>62459</v>
      </c>
      <c r="C54" s="2">
        <v>16388260</v>
      </c>
      <c r="D54" s="2"/>
      <c r="E54" s="2">
        <v>4879083</v>
      </c>
      <c r="F54" s="2"/>
      <c r="G54" s="7">
        <v>57.242456303741427</v>
      </c>
      <c r="H54" s="2">
        <v>107.54558626193254</v>
      </c>
      <c r="I54" s="2">
        <v>26832.453334117872</v>
      </c>
      <c r="J54" s="2">
        <v>2602178</v>
      </c>
      <c r="K54" s="2">
        <v>2293709</v>
      </c>
      <c r="L54" s="2">
        <f t="shared" si="3"/>
        <v>2195666.17</v>
      </c>
      <c r="M54" s="15">
        <f t="shared" si="4"/>
        <v>406511.83000000007</v>
      </c>
      <c r="N54" s="2">
        <v>360472</v>
      </c>
      <c r="O54" s="2">
        <v>96447.22</v>
      </c>
      <c r="P54" s="2">
        <v>130082.1</v>
      </c>
      <c r="Q54" s="2">
        <v>0</v>
      </c>
      <c r="R54" s="2">
        <v>762110.3</v>
      </c>
      <c r="S54" s="2">
        <v>277276.7</v>
      </c>
      <c r="T54" s="2">
        <v>57993.66</v>
      </c>
      <c r="U54" s="2">
        <v>137972.6</v>
      </c>
      <c r="V54" s="2">
        <v>25684.13</v>
      </c>
      <c r="W54" s="2">
        <v>236755.25899999999</v>
      </c>
      <c r="X54" s="2">
        <v>0</v>
      </c>
      <c r="Y54" s="2">
        <v>208889.5</v>
      </c>
      <c r="Z54" s="2">
        <v>1153487</v>
      </c>
      <c r="AA54" s="2">
        <v>944597.6</v>
      </c>
      <c r="AB54" s="2">
        <v>0</v>
      </c>
      <c r="AC54" s="2">
        <v>26427.990315817886</v>
      </c>
      <c r="AD54" s="2">
        <v>308468.90000000002</v>
      </c>
      <c r="AE54" s="2">
        <v>-98042.83</v>
      </c>
      <c r="AF54" s="2"/>
      <c r="AG54" s="2">
        <v>-3579435</v>
      </c>
      <c r="AH54" s="2">
        <v>-4113871</v>
      </c>
      <c r="AI54" s="3">
        <f>100*AE54/AG53</f>
        <v>3.0899845347649468</v>
      </c>
      <c r="AJ54" s="3"/>
      <c r="AK54" s="3">
        <f>100*J54/$C54</f>
        <v>15.878305567522116</v>
      </c>
      <c r="AL54" s="3">
        <f>100*K54/$C54</f>
        <v>13.996049611124061</v>
      </c>
      <c r="AM54" s="3">
        <f>100*N54/$C54</f>
        <v>2.199574573505668</v>
      </c>
      <c r="AN54" s="3">
        <f>100*O54/$C54</f>
        <v>0.58851409484594464</v>
      </c>
      <c r="AO54" s="3">
        <f>100*P54/$C54</f>
        <v>0.7937517466771945</v>
      </c>
      <c r="AP54" s="3"/>
      <c r="AQ54" s="3">
        <f>100*R54/$C54</f>
        <v>4.6503429894326791</v>
      </c>
      <c r="AR54" s="3">
        <f>100*S54/$C54</f>
        <v>1.6919227544595949</v>
      </c>
      <c r="AS54" s="3">
        <f>100*T54/$C54</f>
        <v>0.3538731994732815</v>
      </c>
      <c r="AT54" s="3">
        <f>100*U54/$C54</f>
        <v>0.84189901795553646</v>
      </c>
      <c r="AU54" s="3">
        <f>100*V54/$C54</f>
        <v>0.15672273932681077</v>
      </c>
      <c r="AV54" s="3">
        <f>100*W54/$C54</f>
        <v>1.4446637959124398</v>
      </c>
      <c r="AW54" s="3"/>
      <c r="AX54" s="3">
        <f>100*Y54/$C54</f>
        <v>1.2746289111839817</v>
      </c>
      <c r="AY54" s="3">
        <f>100*Z54/$C54</f>
        <v>7.0384958500780437</v>
      </c>
      <c r="AZ54" s="3">
        <f>100*AA54/$C54</f>
        <v>5.7638675490869682</v>
      </c>
      <c r="BA54" s="3"/>
      <c r="BB54" s="3">
        <f>100*AC54/$C54</f>
        <v>0.16126172220734775</v>
      </c>
      <c r="BC54" s="3">
        <f>100*AD54/$C54</f>
        <v>1.8822553462051494</v>
      </c>
      <c r="BD54" s="3">
        <f>100*AE54/$C54</f>
        <v>-0.59825039387952106</v>
      </c>
      <c r="BE54" s="3">
        <f t="shared" si="8"/>
        <v>-21.841458458677128</v>
      </c>
      <c r="BF54" s="3">
        <f t="shared" si="9"/>
        <v>-25.102549019847135</v>
      </c>
    </row>
    <row r="55" spans="1:58" x14ac:dyDescent="0.2">
      <c r="A55" s="4">
        <f t="shared" si="7"/>
        <v>2072</v>
      </c>
      <c r="B55" s="4">
        <v>62824</v>
      </c>
      <c r="C55" s="2">
        <v>16998610</v>
      </c>
      <c r="D55" s="2"/>
      <c r="E55" s="2">
        <v>4961563</v>
      </c>
      <c r="F55" s="2"/>
      <c r="G55" s="7">
        <v>57.642198047549726</v>
      </c>
      <c r="H55" s="2">
        <v>108.69381919169393</v>
      </c>
      <c r="I55" s="2">
        <v>26995.960139552299</v>
      </c>
      <c r="J55" s="2">
        <v>2699091</v>
      </c>
      <c r="K55" s="2">
        <v>2375001</v>
      </c>
      <c r="L55" s="2">
        <f t="shared" si="3"/>
        <v>2264396.9</v>
      </c>
      <c r="M55" s="15">
        <f t="shared" si="4"/>
        <v>434694.10000000009</v>
      </c>
      <c r="N55" s="2">
        <v>371344.3</v>
      </c>
      <c r="O55" s="2">
        <v>99125.8</v>
      </c>
      <c r="P55" s="2">
        <v>134898.9</v>
      </c>
      <c r="Q55" s="2">
        <v>0</v>
      </c>
      <c r="R55" s="2">
        <v>789854.2</v>
      </c>
      <c r="S55" s="2">
        <v>287695.40000000002</v>
      </c>
      <c r="T55" s="2">
        <v>59717.2</v>
      </c>
      <c r="U55" s="2">
        <v>143120.29999999999</v>
      </c>
      <c r="V55" s="2">
        <v>26599.69</v>
      </c>
      <c r="W55" s="2">
        <v>245527.44099999999</v>
      </c>
      <c r="X55" s="2">
        <v>0</v>
      </c>
      <c r="Y55" s="2">
        <v>216669.2</v>
      </c>
      <c r="Z55" s="2">
        <v>1196447</v>
      </c>
      <c r="AA55" s="2">
        <v>979777.4</v>
      </c>
      <c r="AB55" s="2">
        <v>0</v>
      </c>
      <c r="AC55" s="2">
        <v>27194.193245920938</v>
      </c>
      <c r="AD55" s="2">
        <v>324090.40000000002</v>
      </c>
      <c r="AE55" s="2">
        <v>-110604.1</v>
      </c>
      <c r="AF55" s="2"/>
      <c r="AG55" s="2">
        <v>-4014130</v>
      </c>
      <c r="AH55" s="2">
        <v>-4548566</v>
      </c>
      <c r="AI55" s="3">
        <f>100*AE55/AG54</f>
        <v>3.0899876656511434</v>
      </c>
      <c r="AJ55" s="3"/>
      <c r="AK55" s="3">
        <f>100*J55/$C55</f>
        <v>15.878304167223085</v>
      </c>
      <c r="AL55" s="3">
        <f>100*K55/$C55</f>
        <v>13.971736512573676</v>
      </c>
      <c r="AM55" s="3">
        <f>100*N55/$C55</f>
        <v>2.1845568549428451</v>
      </c>
      <c r="AN55" s="3">
        <f>100*O55/$C55</f>
        <v>0.58314062149787538</v>
      </c>
      <c r="AO55" s="3">
        <f>100*P55/$C55</f>
        <v>0.79358782865187216</v>
      </c>
      <c r="AP55" s="3"/>
      <c r="AQ55" s="3">
        <f>100*R55/$C55</f>
        <v>4.6465811028078177</v>
      </c>
      <c r="AR55" s="3">
        <f>100*S55/$C55</f>
        <v>1.6924642661958833</v>
      </c>
      <c r="AS55" s="3">
        <f>100*T55/$C55</f>
        <v>0.35130637152096555</v>
      </c>
      <c r="AT55" s="3">
        <f>100*U55/$C55</f>
        <v>0.84195295968317396</v>
      </c>
      <c r="AU55" s="3">
        <f>100*V55/$C55</f>
        <v>0.15648155937456062</v>
      </c>
      <c r="AV55" s="3">
        <f>100*W55/$C55</f>
        <v>1.4443971654152896</v>
      </c>
      <c r="AW55" s="3"/>
      <c r="AX55" s="3">
        <f>100*Y55/$C55</f>
        <v>1.274628925541559</v>
      </c>
      <c r="AY55" s="3">
        <f>100*Z55/$C55</f>
        <v>7.0384990302148234</v>
      </c>
      <c r="AZ55" s="3">
        <f>100*AA55/$C55</f>
        <v>5.763867751539685</v>
      </c>
      <c r="BA55" s="3"/>
      <c r="BB55" s="3">
        <f>100*AC55/$C55</f>
        <v>0.15997892325267149</v>
      </c>
      <c r="BC55" s="3">
        <f>100*AD55/$C55</f>
        <v>1.9065700077829895</v>
      </c>
      <c r="BD55" s="3">
        <f>100*AE55/$C55</f>
        <v>-0.65066555441886131</v>
      </c>
      <c r="BE55" s="3">
        <f t="shared" si="8"/>
        <v>-23.614460241160895</v>
      </c>
      <c r="BF55" s="3">
        <f t="shared" si="9"/>
        <v>-26.758458485723246</v>
      </c>
    </row>
    <row r="56" spans="1:58" x14ac:dyDescent="0.2">
      <c r="A56" s="4">
        <f t="shared" si="7"/>
        <v>2073</v>
      </c>
      <c r="B56" s="4">
        <v>63190</v>
      </c>
      <c r="C56" s="2">
        <v>17630900</v>
      </c>
      <c r="D56" s="2"/>
      <c r="E56" s="2">
        <v>5045212</v>
      </c>
      <c r="F56" s="2"/>
      <c r="G56" s="7">
        <v>58.043667274619906</v>
      </c>
      <c r="H56" s="2">
        <v>109.85430362856023</v>
      </c>
      <c r="I56" s="2">
        <v>27159.252480264298</v>
      </c>
      <c r="J56" s="2">
        <v>2799488</v>
      </c>
      <c r="K56" s="2">
        <v>2459048</v>
      </c>
      <c r="L56" s="2">
        <f t="shared" si="3"/>
        <v>2335011.7999999998</v>
      </c>
      <c r="M56" s="15">
        <f t="shared" si="4"/>
        <v>464476.20000000019</v>
      </c>
      <c r="N56" s="2">
        <v>382460.7</v>
      </c>
      <c r="O56" s="2">
        <v>101901.3</v>
      </c>
      <c r="P56" s="2">
        <v>139882.4</v>
      </c>
      <c r="Q56" s="2">
        <v>0</v>
      </c>
      <c r="R56" s="2">
        <v>818581.7</v>
      </c>
      <c r="S56" s="2">
        <v>298492.90000000002</v>
      </c>
      <c r="T56" s="2">
        <v>61492.72</v>
      </c>
      <c r="U56" s="2">
        <v>148453.6</v>
      </c>
      <c r="V56" s="2">
        <v>27548.5</v>
      </c>
      <c r="W56" s="2">
        <v>254613.70500000002</v>
      </c>
      <c r="X56" s="2">
        <v>0</v>
      </c>
      <c r="Y56" s="2">
        <v>224728.6</v>
      </c>
      <c r="Z56" s="2">
        <v>1240950</v>
      </c>
      <c r="AA56" s="2">
        <v>1016222</v>
      </c>
      <c r="AB56" s="2">
        <v>0</v>
      </c>
      <c r="AC56" s="2">
        <v>27980.314485587853</v>
      </c>
      <c r="AD56" s="2">
        <v>340439.9</v>
      </c>
      <c r="AE56" s="2">
        <v>-124036.2</v>
      </c>
      <c r="AF56" s="2"/>
      <c r="AG56" s="2">
        <v>-4478606</v>
      </c>
      <c r="AH56" s="2">
        <v>-5013042</v>
      </c>
      <c r="AI56" s="3">
        <f>100*AE56/AG55</f>
        <v>3.0899896116966814</v>
      </c>
      <c r="AJ56" s="3"/>
      <c r="AK56" s="3">
        <f>100*J56/$C56</f>
        <v>15.878304567549019</v>
      </c>
      <c r="AL56" s="3">
        <f>100*K56/$C56</f>
        <v>13.947376481064495</v>
      </c>
      <c r="AM56" s="3">
        <f>100*N56/$C56</f>
        <v>2.1692636223902353</v>
      </c>
      <c r="AN56" s="3">
        <f>100*O56/$C56</f>
        <v>0.57796992779721967</v>
      </c>
      <c r="AO56" s="3">
        <f>100*P56/$C56</f>
        <v>0.79339341723905188</v>
      </c>
      <c r="AP56" s="3"/>
      <c r="AQ56" s="3">
        <f>100*R56/$C56</f>
        <v>4.6428809646699829</v>
      </c>
      <c r="AR56" s="3">
        <f>100*S56/$C56</f>
        <v>1.6930099994895329</v>
      </c>
      <c r="AS56" s="3">
        <f>100*T56/$C56</f>
        <v>0.34877811115711621</v>
      </c>
      <c r="AT56" s="3">
        <f>100*U56/$C56</f>
        <v>0.84200806538520434</v>
      </c>
      <c r="AU56" s="3">
        <f>100*V56/$C56</f>
        <v>0.15625124071941876</v>
      </c>
      <c r="AV56" s="3">
        <f>100*W56/$C56</f>
        <v>1.4441333397614415</v>
      </c>
      <c r="AW56" s="3"/>
      <c r="AX56" s="3">
        <f>100*Y56/$C56</f>
        <v>1.2746292021394257</v>
      </c>
      <c r="AY56" s="3">
        <f>100*Z56/$C56</f>
        <v>7.0384949151773304</v>
      </c>
      <c r="AZ56" s="3">
        <f>100*AA56/$C56</f>
        <v>5.7638691161540248</v>
      </c>
      <c r="BA56" s="3"/>
      <c r="BB56" s="3">
        <f>100*AC56/$C56</f>
        <v>0.15870043211400356</v>
      </c>
      <c r="BC56" s="3">
        <f>100*AD56/$C56</f>
        <v>1.9309275192985043</v>
      </c>
      <c r="BD56" s="3">
        <f>100*AE56/$C56</f>
        <v>-0.70351598613797373</v>
      </c>
      <c r="BE56" s="3">
        <f t="shared" si="8"/>
        <v>-25.402027122835477</v>
      </c>
      <c r="BF56" s="3">
        <f t="shared" si="9"/>
        <v>-28.433273400677219</v>
      </c>
    </row>
    <row r="57" spans="1:58" x14ac:dyDescent="0.2">
      <c r="A57" s="4">
        <f t="shared" si="7"/>
        <v>2074</v>
      </c>
      <c r="B57" s="4">
        <v>63555</v>
      </c>
      <c r="C57" s="2">
        <v>18286860</v>
      </c>
      <c r="D57" s="2"/>
      <c r="E57" s="2">
        <v>5130313</v>
      </c>
      <c r="F57" s="2"/>
      <c r="G57" s="7">
        <v>58.445362797178028</v>
      </c>
      <c r="H57" s="2">
        <v>111.02716081890847</v>
      </c>
      <c r="I57" s="2">
        <v>27324.128848737255</v>
      </c>
      <c r="J57" s="2">
        <v>2903643</v>
      </c>
      <c r="K57" s="2">
        <v>2545945</v>
      </c>
      <c r="L57" s="2">
        <f t="shared" si="3"/>
        <v>2407556.4</v>
      </c>
      <c r="M57" s="15">
        <f t="shared" si="4"/>
        <v>496086.60000000009</v>
      </c>
      <c r="N57" s="2">
        <v>393754.5</v>
      </c>
      <c r="O57" s="2">
        <v>104771.7</v>
      </c>
      <c r="P57" s="2">
        <v>145054.1</v>
      </c>
      <c r="Q57" s="2">
        <v>0</v>
      </c>
      <c r="R57" s="2">
        <v>848334.3</v>
      </c>
      <c r="S57" s="2">
        <v>309679.59999999998</v>
      </c>
      <c r="T57" s="2">
        <v>63320.959999999999</v>
      </c>
      <c r="U57" s="2">
        <v>153978.29999999999</v>
      </c>
      <c r="V57" s="2">
        <v>28530.84</v>
      </c>
      <c r="W57" s="2">
        <v>264039.94699999999</v>
      </c>
      <c r="X57" s="2">
        <v>0</v>
      </c>
      <c r="Y57" s="2">
        <v>233089.6</v>
      </c>
      <c r="Z57" s="2">
        <v>1287120</v>
      </c>
      <c r="AA57" s="2">
        <v>1054030</v>
      </c>
      <c r="AB57" s="2">
        <v>0</v>
      </c>
      <c r="AC57" s="2">
        <v>28784.622998455576</v>
      </c>
      <c r="AD57" s="2">
        <v>357698.3</v>
      </c>
      <c r="AE57" s="2">
        <v>-138388.6</v>
      </c>
      <c r="AF57" s="2"/>
      <c r="AG57" s="2">
        <v>-4974693</v>
      </c>
      <c r="AH57" s="2">
        <v>-5509129</v>
      </c>
      <c r="AI57" s="3">
        <f>100*AE57/AG56</f>
        <v>3.0899927343463567</v>
      </c>
      <c r="AJ57" s="3"/>
      <c r="AK57" s="3">
        <f>100*J57/$C57</f>
        <v>15.878302781341356</v>
      </c>
      <c r="AL57" s="3">
        <f>100*K57/$C57</f>
        <v>13.92226440187107</v>
      </c>
      <c r="AM57" s="3">
        <f>100*N57/$C57</f>
        <v>2.1532100098103228</v>
      </c>
      <c r="AN57" s="3">
        <f>100*O57/$C57</f>
        <v>0.57293433645798131</v>
      </c>
      <c r="AO57" s="3">
        <f>100*P57/$C57</f>
        <v>0.7932149095033264</v>
      </c>
      <c r="AP57" s="3"/>
      <c r="AQ57" s="3">
        <f>100*R57/$C57</f>
        <v>4.6390375384292328</v>
      </c>
      <c r="AR57" s="3">
        <f>100*S57/$C57</f>
        <v>1.6934542070098417</v>
      </c>
      <c r="AS57" s="3">
        <f>100*T57/$C57</f>
        <v>0.34626480434585272</v>
      </c>
      <c r="AT57" s="3">
        <f>100*U57/$C57</f>
        <v>0.84201607055557914</v>
      </c>
      <c r="AU57" s="3">
        <f>100*V57/$C57</f>
        <v>0.15601825573116435</v>
      </c>
      <c r="AV57" s="3">
        <f>100*W57/$C57</f>
        <v>1.4438779921758027</v>
      </c>
      <c r="AW57" s="3"/>
      <c r="AX57" s="3">
        <f>100*Y57/$C57</f>
        <v>1.2746288865338282</v>
      </c>
      <c r="AY57" s="3">
        <f>100*Z57/$C57</f>
        <v>7.0384964942040353</v>
      </c>
      <c r="AZ57" s="3">
        <f>100*AA57/$C57</f>
        <v>5.7638654203072592</v>
      </c>
      <c r="BA57" s="3"/>
      <c r="BB57" s="3">
        <f>100*AC57/$C57</f>
        <v>0.15740604455032509</v>
      </c>
      <c r="BC57" s="3">
        <f>100*AD57/$C57</f>
        <v>1.9560400199924974</v>
      </c>
      <c r="BD57" s="3">
        <f>100*AE57/$C57</f>
        <v>-0.75676524017792013</v>
      </c>
      <c r="BE57" s="3">
        <f t="shared" si="8"/>
        <v>-27.203647865188447</v>
      </c>
      <c r="BF57" s="3">
        <f t="shared" si="9"/>
        <v>-30.126161626435593</v>
      </c>
    </row>
    <row r="58" spans="1:58" x14ac:dyDescent="0.2">
      <c r="A58" s="4">
        <f t="shared" si="7"/>
        <v>2075</v>
      </c>
      <c r="B58" s="4">
        <v>63920</v>
      </c>
      <c r="C58" s="2">
        <v>18968250</v>
      </c>
      <c r="D58" s="2"/>
      <c r="E58" s="2">
        <v>5217134</v>
      </c>
      <c r="F58" s="2"/>
      <c r="G58" s="7">
        <v>58.847075528303328</v>
      </c>
      <c r="H58" s="2">
        <v>112.21253263922598</v>
      </c>
      <c r="I58" s="2">
        <v>27491.296092233806</v>
      </c>
      <c r="J58" s="2">
        <v>3011836</v>
      </c>
      <c r="K58" s="2">
        <v>2635730</v>
      </c>
      <c r="L58" s="2">
        <f t="shared" si="3"/>
        <v>2482012.2999999998</v>
      </c>
      <c r="M58" s="15">
        <f t="shared" si="4"/>
        <v>529823.70000000019</v>
      </c>
      <c r="N58" s="2">
        <v>405091.8</v>
      </c>
      <c r="O58" s="2">
        <v>107734.39999999999</v>
      </c>
      <c r="P58" s="2">
        <v>150417.4</v>
      </c>
      <c r="Q58" s="2">
        <v>0</v>
      </c>
      <c r="R58" s="2">
        <v>879181.2</v>
      </c>
      <c r="S58" s="2">
        <v>321285.7</v>
      </c>
      <c r="T58" s="2">
        <v>65202.720000000001</v>
      </c>
      <c r="U58" s="2">
        <v>159709.6</v>
      </c>
      <c r="V58" s="2">
        <v>29546.76</v>
      </c>
      <c r="W58" s="2">
        <v>273831.28399999999</v>
      </c>
      <c r="X58" s="2">
        <v>0</v>
      </c>
      <c r="Y58" s="2">
        <v>241774.8</v>
      </c>
      <c r="Z58" s="2">
        <v>1335080</v>
      </c>
      <c r="AA58" s="2">
        <v>1093305</v>
      </c>
      <c r="AB58" s="2">
        <v>0</v>
      </c>
      <c r="AC58" s="2">
        <v>29605.096653492616</v>
      </c>
      <c r="AD58" s="2">
        <v>376106.2</v>
      </c>
      <c r="AE58" s="2">
        <v>-153717.70000000001</v>
      </c>
      <c r="AF58" s="2"/>
      <c r="AG58" s="2">
        <v>-5504517</v>
      </c>
      <c r="AH58" s="2">
        <v>-6038953</v>
      </c>
      <c r="AI58" s="3">
        <f>100*AE58/AG57</f>
        <v>3.0899936940832333</v>
      </c>
      <c r="AJ58" s="3"/>
      <c r="AK58" s="3">
        <f>100*J58/$C58</f>
        <v>15.878301899226338</v>
      </c>
      <c r="AL58" s="3">
        <f>100*K58/$C58</f>
        <v>13.895483241732896</v>
      </c>
      <c r="AM58" s="3">
        <f>100*N58/$C58</f>
        <v>2.135630856826539</v>
      </c>
      <c r="AN58" s="3">
        <f>100*O58/$C58</f>
        <v>0.56797226945026558</v>
      </c>
      <c r="AO58" s="3">
        <f>100*P58/$C58</f>
        <v>0.79299566380662423</v>
      </c>
      <c r="AP58" s="3"/>
      <c r="AQ58" s="3">
        <f>100*R58/$C58</f>
        <v>4.63501482740896</v>
      </c>
      <c r="AR58" s="3">
        <f>100*S58/$C58</f>
        <v>1.693807810420044</v>
      </c>
      <c r="AS58" s="3">
        <f>100*T58/$C58</f>
        <v>0.34374662923569649</v>
      </c>
      <c r="AT58" s="3">
        <f>100*U58/$C58</f>
        <v>0.84198384141921367</v>
      </c>
      <c r="AU58" s="3">
        <f>100*V58/$C58</f>
        <v>0.1557695622948875</v>
      </c>
      <c r="AV58" s="3">
        <f>100*W58/$C58</f>
        <v>1.4436296653618546</v>
      </c>
      <c r="AW58" s="3"/>
      <c r="AX58" s="3">
        <f>100*Y58/$C58</f>
        <v>1.274628919378435</v>
      </c>
      <c r="AY58" s="3">
        <f>100*Z58/$C58</f>
        <v>7.0384985436189424</v>
      </c>
      <c r="AZ58" s="3">
        <f>100*AA58/$C58</f>
        <v>5.7638685698469807</v>
      </c>
      <c r="BA58" s="3"/>
      <c r="BB58" s="3">
        <f>100*AC58/$C58</f>
        <v>0.15607711124375001</v>
      </c>
      <c r="BC58" s="3">
        <f>100*AD58/$C58</f>
        <v>1.982819711886969</v>
      </c>
      <c r="BD58" s="3">
        <f>100*AE58/$C58</f>
        <v>-0.81039473857630528</v>
      </c>
      <c r="BE58" s="3">
        <f t="shared" si="8"/>
        <v>-29.019635443438379</v>
      </c>
      <c r="BF58" s="3">
        <f t="shared" si="9"/>
        <v>-31.837164735808521</v>
      </c>
    </row>
    <row r="59" spans="1:58" x14ac:dyDescent="0.2">
      <c r="A59" s="4">
        <f t="shared" si="7"/>
        <v>2076</v>
      </c>
      <c r="B59" s="4">
        <v>64285</v>
      </c>
      <c r="C59" s="2">
        <v>19675050</v>
      </c>
      <c r="D59" s="2"/>
      <c r="E59" s="2">
        <v>5305427</v>
      </c>
      <c r="F59" s="2"/>
      <c r="G59" s="7">
        <v>59.252472919839704</v>
      </c>
      <c r="H59" s="2">
        <v>113.41056820438519</v>
      </c>
      <c r="I59" s="2">
        <v>27659.532332304658</v>
      </c>
      <c r="J59" s="2">
        <v>3124064</v>
      </c>
      <c r="K59" s="2">
        <v>2728734</v>
      </c>
      <c r="L59" s="2">
        <f t="shared" si="3"/>
        <v>2558644.7000000002</v>
      </c>
      <c r="M59" s="15">
        <f t="shared" si="4"/>
        <v>565419.29999999981</v>
      </c>
      <c r="N59" s="2">
        <v>416770.4</v>
      </c>
      <c r="O59" s="2">
        <v>110786.1</v>
      </c>
      <c r="P59" s="2">
        <v>155976.79999999999</v>
      </c>
      <c r="Q59" s="2">
        <v>0</v>
      </c>
      <c r="R59" s="2">
        <v>911156.9</v>
      </c>
      <c r="S59" s="2">
        <v>333332</v>
      </c>
      <c r="T59" s="2">
        <v>67139.350000000006</v>
      </c>
      <c r="U59" s="2">
        <v>165657.60000000001</v>
      </c>
      <c r="V59" s="2">
        <v>30600.94</v>
      </c>
      <c r="W59" s="2">
        <v>283987.26899999997</v>
      </c>
      <c r="X59" s="2">
        <v>0</v>
      </c>
      <c r="Y59" s="2">
        <v>250783.9</v>
      </c>
      <c r="Z59" s="2">
        <v>1384828</v>
      </c>
      <c r="AA59" s="2">
        <v>1134044</v>
      </c>
      <c r="AB59" s="2">
        <v>0</v>
      </c>
      <c r="AC59" s="2">
        <v>30439.726151900646</v>
      </c>
      <c r="AD59" s="2">
        <v>395329.9</v>
      </c>
      <c r="AE59" s="2">
        <v>-170089.3</v>
      </c>
      <c r="AF59" s="2"/>
      <c r="AG59" s="2">
        <v>-6069936</v>
      </c>
      <c r="AH59" s="2">
        <v>-6604372</v>
      </c>
      <c r="AI59" s="3">
        <f>100*AE59/AG58</f>
        <v>3.0899949986529247</v>
      </c>
      <c r="AJ59" s="3"/>
      <c r="AK59" s="3">
        <f>100*J59/$C59</f>
        <v>15.878302723500067</v>
      </c>
      <c r="AL59" s="3">
        <f>100*K59/$C59</f>
        <v>13.869006686132945</v>
      </c>
      <c r="AM59" s="3">
        <f>100*N59/$C59</f>
        <v>2.1182685685678053</v>
      </c>
      <c r="AN59" s="3">
        <f>100*O59/$C59</f>
        <v>0.56307912813436312</v>
      </c>
      <c r="AO59" s="3">
        <f>100*P59/$C59</f>
        <v>0.79276444024284554</v>
      </c>
      <c r="AP59" s="3"/>
      <c r="AQ59" s="3">
        <f>100*R59/$C59</f>
        <v>4.6310271130187726</v>
      </c>
      <c r="AR59" s="3">
        <f>100*S59/$C59</f>
        <v>1.6941862917756245</v>
      </c>
      <c r="AS59" s="3">
        <f>100*T59/$C59</f>
        <v>0.34124106419043415</v>
      </c>
      <c r="AT59" s="3">
        <f>100*U59/$C59</f>
        <v>0.84196787301684117</v>
      </c>
      <c r="AU59" s="3">
        <f>100*V59/$C59</f>
        <v>0.15553170131715041</v>
      </c>
      <c r="AV59" s="3">
        <f>100*W59/$C59</f>
        <v>1.4433877880869426</v>
      </c>
      <c r="AW59" s="3"/>
      <c r="AX59" s="3">
        <f>100*Y59/$C59</f>
        <v>1.2746290352502281</v>
      </c>
      <c r="AY59" s="3">
        <f>100*Z59/$C59</f>
        <v>7.038497996193148</v>
      </c>
      <c r="AZ59" s="3">
        <f>100*AA59/$C59</f>
        <v>5.7638684526849993</v>
      </c>
      <c r="BA59" s="3"/>
      <c r="BB59" s="3">
        <f>100*AC59/$C59</f>
        <v>0.15471231916513881</v>
      </c>
      <c r="BC59" s="3">
        <f>100*AD59/$C59</f>
        <v>2.0092955291092016</v>
      </c>
      <c r="BD59" s="3">
        <f>100*AE59/$C59</f>
        <v>-0.86449233928249225</v>
      </c>
      <c r="BE59" s="3">
        <f t="shared" si="8"/>
        <v>-30.850930493188073</v>
      </c>
      <c r="BF59" s="3">
        <f t="shared" si="9"/>
        <v>-33.567243793535468</v>
      </c>
    </row>
    <row r="60" spans="1:58" x14ac:dyDescent="0.2">
      <c r="A60" s="4">
        <f t="shared" si="7"/>
        <v>2077</v>
      </c>
      <c r="B60" s="4">
        <v>64651</v>
      </c>
      <c r="C60" s="2">
        <v>20408300</v>
      </c>
      <c r="D60" s="2"/>
      <c r="E60" s="2">
        <v>5395245</v>
      </c>
      <c r="F60" s="2"/>
      <c r="G60" s="7">
        <v>59.660738976379022</v>
      </c>
      <c r="H60" s="2">
        <v>114.62141047054256</v>
      </c>
      <c r="I60" s="2">
        <v>27828.935906977858</v>
      </c>
      <c r="J60" s="2">
        <v>3240492</v>
      </c>
      <c r="K60" s="2">
        <v>2825004</v>
      </c>
      <c r="L60" s="2">
        <f t="shared" si="3"/>
        <v>2637443.2000000002</v>
      </c>
      <c r="M60" s="15">
        <f t="shared" si="4"/>
        <v>603048.79999999981</v>
      </c>
      <c r="N60" s="2">
        <v>428728.6</v>
      </c>
      <c r="O60" s="2">
        <v>113923.1</v>
      </c>
      <c r="P60" s="2">
        <v>161740.4</v>
      </c>
      <c r="Q60" s="2">
        <v>0</v>
      </c>
      <c r="R60" s="2">
        <v>944305.2</v>
      </c>
      <c r="S60" s="2">
        <v>345837.3</v>
      </c>
      <c r="T60" s="2">
        <v>69133.710000000006</v>
      </c>
      <c r="U60" s="2">
        <v>171830.6</v>
      </c>
      <c r="V60" s="2">
        <v>31694.13</v>
      </c>
      <c r="W60" s="2">
        <v>294522.78599999996</v>
      </c>
      <c r="X60" s="2">
        <v>0</v>
      </c>
      <c r="Y60" s="2">
        <v>260130.1</v>
      </c>
      <c r="Z60" s="2">
        <v>1436438</v>
      </c>
      <c r="AA60" s="2">
        <v>1176307</v>
      </c>
      <c r="AB60" s="2">
        <v>0</v>
      </c>
      <c r="AC60" s="2">
        <v>31286.6312991247</v>
      </c>
      <c r="AD60" s="2">
        <v>415487.7</v>
      </c>
      <c r="AE60" s="2">
        <v>-187560.8</v>
      </c>
      <c r="AF60" s="2"/>
      <c r="AG60" s="2">
        <v>-6672984</v>
      </c>
      <c r="AH60" s="2">
        <v>-7207420</v>
      </c>
      <c r="AI60" s="3">
        <f>100*AE60/AG59</f>
        <v>3.0899963360404459</v>
      </c>
      <c r="AJ60" s="3"/>
      <c r="AK60" s="3">
        <f>100*J60/$C60</f>
        <v>15.878304415360416</v>
      </c>
      <c r="AL60" s="3">
        <f>100*K60/$C60</f>
        <v>13.842426855740067</v>
      </c>
      <c r="AM60" s="3">
        <f>100*N60/$C60</f>
        <v>2.1007560649343651</v>
      </c>
      <c r="AN60" s="3">
        <f>100*O60/$C60</f>
        <v>0.55821944992968542</v>
      </c>
      <c r="AO60" s="3">
        <f>100*P60/$C60</f>
        <v>0.7925226500982443</v>
      </c>
      <c r="AP60" s="3"/>
      <c r="AQ60" s="3">
        <f>100*R60/$C60</f>
        <v>4.6270644786679931</v>
      </c>
      <c r="AR60" s="3">
        <f>100*S60/$C60</f>
        <v>1.6945914162375113</v>
      </c>
      <c r="AS60" s="3">
        <f>100*T60/$C60</f>
        <v>0.33875290935550734</v>
      </c>
      <c r="AT60" s="3">
        <f>100*U60/$C60</f>
        <v>0.84196429883919777</v>
      </c>
      <c r="AU60" s="3">
        <f>100*V60/$C60</f>
        <v>0.15530019648868354</v>
      </c>
      <c r="AV60" s="3">
        <f>100*W60/$C60</f>
        <v>1.4431519822817187</v>
      </c>
      <c r="AW60" s="3"/>
      <c r="AX60" s="3">
        <f>100*Y60/$C60</f>
        <v>1.274628949986035</v>
      </c>
      <c r="AY60" s="3">
        <f>100*Z60/$C60</f>
        <v>7.0384990420564186</v>
      </c>
      <c r="AZ60" s="3">
        <f>100*AA60/$C60</f>
        <v>5.7638656820999303</v>
      </c>
      <c r="BA60" s="3"/>
      <c r="BB60" s="3">
        <f>100*AC60/$C60</f>
        <v>0.15330346623248728</v>
      </c>
      <c r="BC60" s="3">
        <f>100*AD60/$C60</f>
        <v>2.0358760896301993</v>
      </c>
      <c r="BD60" s="3">
        <f>100*AE60/$C60</f>
        <v>-0.91904176242019175</v>
      </c>
      <c r="BE60" s="3">
        <f t="shared" si="8"/>
        <v>-32.697402527403064</v>
      </c>
      <c r="BF60" s="3">
        <f t="shared" si="9"/>
        <v>-35.31612138198674</v>
      </c>
    </row>
    <row r="61" spans="1:58" x14ac:dyDescent="0.2">
      <c r="A61" s="4">
        <f t="shared" si="7"/>
        <v>2078</v>
      </c>
      <c r="B61" s="4">
        <v>65016</v>
      </c>
      <c r="C61" s="2">
        <v>21170240</v>
      </c>
      <c r="D61" s="2"/>
      <c r="E61" s="2">
        <v>5486936</v>
      </c>
      <c r="F61" s="2"/>
      <c r="G61" s="7">
        <v>60.068227270696283</v>
      </c>
      <c r="H61" s="2">
        <v>115.84519020404547</v>
      </c>
      <c r="I61" s="2">
        <v>28001.259376414844</v>
      </c>
      <c r="J61" s="2">
        <v>3361475</v>
      </c>
      <c r="K61" s="2">
        <v>2924620</v>
      </c>
      <c r="L61" s="2">
        <f t="shared" si="3"/>
        <v>2718425</v>
      </c>
      <c r="M61" s="15">
        <f>J61-L61</f>
        <v>643050</v>
      </c>
      <c r="N61" s="2">
        <v>440839</v>
      </c>
      <c r="O61" s="2">
        <v>117141.9</v>
      </c>
      <c r="P61" s="2">
        <v>167731.4</v>
      </c>
      <c r="Q61" s="2">
        <v>0</v>
      </c>
      <c r="R61" s="2">
        <v>978683</v>
      </c>
      <c r="S61" s="2">
        <v>358819</v>
      </c>
      <c r="T61" s="2">
        <v>71186.59</v>
      </c>
      <c r="U61" s="2">
        <v>178237.9</v>
      </c>
      <c r="V61" s="2">
        <v>32826.03</v>
      </c>
      <c r="W61" s="2">
        <v>305469.10500000004</v>
      </c>
      <c r="X61" s="2">
        <v>0</v>
      </c>
      <c r="Y61" s="2">
        <v>269842</v>
      </c>
      <c r="Z61" s="2">
        <v>1490067</v>
      </c>
      <c r="AA61" s="2">
        <v>1220225</v>
      </c>
      <c r="AB61" s="2">
        <v>0</v>
      </c>
      <c r="AC61" s="2">
        <v>32144.386063076385</v>
      </c>
      <c r="AD61" s="2">
        <v>436854.7</v>
      </c>
      <c r="AE61" s="2">
        <v>-206195</v>
      </c>
      <c r="AF61" s="2"/>
      <c r="AG61" s="2">
        <v>-7316034</v>
      </c>
      <c r="AH61" s="2">
        <v>-7850470</v>
      </c>
      <c r="AI61" s="3">
        <f>100*AE61/AG60</f>
        <v>3.0899969189196317</v>
      </c>
      <c r="AJ61" s="3"/>
      <c r="AK61" s="3">
        <f>100*J61/$C61</f>
        <v>15.878303694242485</v>
      </c>
      <c r="AL61" s="3">
        <f>100*K61/$C61</f>
        <v>13.814770167933855</v>
      </c>
      <c r="AM61" s="3">
        <f>100*N61/$C61</f>
        <v>2.0823523965717912</v>
      </c>
      <c r="AN61" s="3">
        <f>100*O61/$C61</f>
        <v>0.55333288616472931</v>
      </c>
      <c r="AO61" s="3">
        <f>100*P61/$C61</f>
        <v>0.79229805613918403</v>
      </c>
      <c r="AP61" s="3"/>
      <c r="AQ61" s="3">
        <f>100*R61/$C61</f>
        <v>4.6229187765466992</v>
      </c>
      <c r="AR61" s="3">
        <f>100*S61/$C61</f>
        <v>1.6949217391961546</v>
      </c>
      <c r="AS61" s="3">
        <f>100*T61/$C61</f>
        <v>0.33625783174871898</v>
      </c>
      <c r="AT61" s="3">
        <f>100*U61/$C61</f>
        <v>0.8419266857626555</v>
      </c>
      <c r="AU61" s="3">
        <f>100*V61/$C61</f>
        <v>0.15505742967486433</v>
      </c>
      <c r="AV61" s="3">
        <f>100*W61/$C61</f>
        <v>1.44291753423674</v>
      </c>
      <c r="AW61" s="3"/>
      <c r="AX61" s="3">
        <f>100*Y61/$C61</f>
        <v>1.2746289130401922</v>
      </c>
      <c r="AY61" s="3">
        <f>100*Z61/$C61</f>
        <v>7.0384983826352467</v>
      </c>
      <c r="AZ61" s="3">
        <f>100*AA61/$C61</f>
        <v>5.7638694695950541</v>
      </c>
      <c r="BA61" s="3"/>
      <c r="BB61" s="3">
        <f>100*AC61/$C61</f>
        <v>0.15183760818524675</v>
      </c>
      <c r="BC61" s="3">
        <f>100*AD61/$C61</f>
        <v>2.0635321092250254</v>
      </c>
      <c r="BD61" s="3">
        <f>100*AE61/$C61</f>
        <v>-0.97398517919494532</v>
      </c>
      <c r="BE61" s="3">
        <f t="shared" si="8"/>
        <v>-34.558106096104723</v>
      </c>
      <c r="BF61" s="3">
        <f t="shared" si="9"/>
        <v>-37.082574406336441</v>
      </c>
    </row>
    <row r="62" spans="1:58" x14ac:dyDescent="0.2">
      <c r="A62" s="4">
        <f t="shared" si="7"/>
        <v>2079</v>
      </c>
      <c r="B62" s="4">
        <v>65381</v>
      </c>
      <c r="C62" s="2">
        <v>21962170</v>
      </c>
      <c r="D62" s="2"/>
      <c r="E62" s="2">
        <v>5580578</v>
      </c>
      <c r="F62" s="2"/>
      <c r="G62" s="7">
        <v>60.473972026357181</v>
      </c>
      <c r="H62" s="2">
        <v>117.08201757558236</v>
      </c>
      <c r="I62" s="2">
        <v>28176.819232023568</v>
      </c>
      <c r="J62" s="2">
        <v>3487220</v>
      </c>
      <c r="K62" s="2">
        <v>3027731</v>
      </c>
      <c r="L62" s="2">
        <f t="shared" si="3"/>
        <v>2801665.7</v>
      </c>
      <c r="M62" s="15">
        <f t="shared" si="4"/>
        <v>685554.29999999981</v>
      </c>
      <c r="N62" s="2">
        <v>453110.7</v>
      </c>
      <c r="O62" s="2">
        <v>120438.7</v>
      </c>
      <c r="P62" s="2">
        <v>173960.3</v>
      </c>
      <c r="Q62" s="2">
        <v>0</v>
      </c>
      <c r="R62" s="2">
        <v>1014352</v>
      </c>
      <c r="S62" s="2">
        <v>372304</v>
      </c>
      <c r="T62" s="2">
        <v>73299.31</v>
      </c>
      <c r="U62" s="2">
        <v>184892.7</v>
      </c>
      <c r="V62" s="2">
        <v>33997.620000000003</v>
      </c>
      <c r="W62" s="2">
        <v>316845.73099999997</v>
      </c>
      <c r="X62" s="2">
        <v>0</v>
      </c>
      <c r="Y62" s="2">
        <v>279936.2</v>
      </c>
      <c r="Z62" s="2">
        <v>1545807</v>
      </c>
      <c r="AA62" s="2">
        <v>1265870</v>
      </c>
      <c r="AB62" s="2">
        <v>0</v>
      </c>
      <c r="AC62" s="2">
        <v>33012.160782956307</v>
      </c>
      <c r="AD62" s="2">
        <v>459488.8</v>
      </c>
      <c r="AE62" s="2">
        <v>-226065.3</v>
      </c>
      <c r="AF62" s="2"/>
      <c r="AG62" s="2">
        <v>-8001588</v>
      </c>
      <c r="AH62" s="2">
        <v>-8536024</v>
      </c>
      <c r="AI62" s="3">
        <f>100*AE62/AG61</f>
        <v>3.0899979415076531</v>
      </c>
      <c r="AJ62" s="3"/>
      <c r="AK62" s="3">
        <f>100*J62/$C62</f>
        <v>15.878303464548358</v>
      </c>
      <c r="AL62" s="3">
        <f>100*K62/$C62</f>
        <v>13.786119495477905</v>
      </c>
      <c r="AM62" s="3">
        <f>100*N62/$C62</f>
        <v>2.0631417569393187</v>
      </c>
      <c r="AN62" s="3">
        <f>100*O62/$C62</f>
        <v>0.54839162068229141</v>
      </c>
      <c r="AO62" s="3">
        <f>100*P62/$C62</f>
        <v>0.79209067227874108</v>
      </c>
      <c r="AP62" s="3"/>
      <c r="AQ62" s="3">
        <f>100*R62/$C62</f>
        <v>4.6186328582284899</v>
      </c>
      <c r="AR62" s="3">
        <f>100*S62/$C62</f>
        <v>1.6952058926781826</v>
      </c>
      <c r="AS62" s="3">
        <f>100*T62/$C62</f>
        <v>0.33375258455790113</v>
      </c>
      <c r="AT62" s="3">
        <f>100*U62/$C62</f>
        <v>0.84186899564114115</v>
      </c>
      <c r="AU62" s="3">
        <f>100*V62/$C62</f>
        <v>0.1548008234159011</v>
      </c>
      <c r="AV62" s="3">
        <f>100*W62/$C62</f>
        <v>1.4426886368696716</v>
      </c>
      <c r="AW62" s="3"/>
      <c r="AX62" s="3">
        <f>100*Y62/$C62</f>
        <v>1.2746290553255895</v>
      </c>
      <c r="AY62" s="3">
        <f>100*Z62/$C62</f>
        <v>7.0384984726008408</v>
      </c>
      <c r="AZ62" s="3">
        <f>100*AA62/$C62</f>
        <v>5.7638657746479511</v>
      </c>
      <c r="BA62" s="3"/>
      <c r="BB62" s="3">
        <f>100*AC62/$C62</f>
        <v>0.15031374760761942</v>
      </c>
      <c r="BC62" s="3">
        <f>100*AD62/$C62</f>
        <v>2.0921830584136267</v>
      </c>
      <c r="BD62" s="3">
        <f>100*AE62/$C62</f>
        <v>-1.0293395415844608</v>
      </c>
      <c r="BE62" s="3">
        <f t="shared" si="8"/>
        <v>-36.433503610981973</v>
      </c>
      <c r="BF62" s="3">
        <f t="shared" si="9"/>
        <v>-38.866942565329381</v>
      </c>
    </row>
    <row r="63" spans="1:58" x14ac:dyDescent="0.2">
      <c r="A63" s="4">
        <f t="shared" si="7"/>
        <v>2080</v>
      </c>
      <c r="B63" s="4">
        <v>65746</v>
      </c>
      <c r="C63" s="2">
        <v>22786950</v>
      </c>
      <c r="D63" s="2"/>
      <c r="E63" s="2">
        <v>5676621</v>
      </c>
      <c r="F63" s="2"/>
      <c r="G63" s="7">
        <v>60.882162198234816</v>
      </c>
      <c r="H63" s="2">
        <v>118.33201669449839</v>
      </c>
      <c r="I63" s="2">
        <v>28357.594479423125</v>
      </c>
      <c r="J63" s="2">
        <v>3618181</v>
      </c>
      <c r="K63" s="2">
        <v>3134746</v>
      </c>
      <c r="L63" s="2">
        <f t="shared" si="3"/>
        <v>2887497.1</v>
      </c>
      <c r="M63" s="15">
        <f t="shared" si="4"/>
        <v>730683.89999999991</v>
      </c>
      <c r="N63" s="2">
        <v>465667.5</v>
      </c>
      <c r="O63" s="2">
        <v>123810.4</v>
      </c>
      <c r="P63" s="2">
        <v>180447</v>
      </c>
      <c r="Q63" s="2">
        <v>0</v>
      </c>
      <c r="R63" s="2">
        <v>1051412</v>
      </c>
      <c r="S63" s="2">
        <v>386329.1</v>
      </c>
      <c r="T63" s="2">
        <v>75472.63</v>
      </c>
      <c r="U63" s="2">
        <v>191813.7</v>
      </c>
      <c r="V63" s="2">
        <v>35211.21</v>
      </c>
      <c r="W63" s="2">
        <v>328695.07299999997</v>
      </c>
      <c r="X63" s="2">
        <v>0</v>
      </c>
      <c r="Y63" s="2">
        <v>290449.09999999998</v>
      </c>
      <c r="Z63" s="2">
        <v>1603859</v>
      </c>
      <c r="AA63" s="2">
        <v>1313410</v>
      </c>
      <c r="AB63" s="2">
        <v>0</v>
      </c>
      <c r="AC63" s="2">
        <v>33889.825530116272</v>
      </c>
      <c r="AD63" s="2">
        <v>483434.6</v>
      </c>
      <c r="AE63" s="2">
        <v>-247248.9</v>
      </c>
      <c r="AF63" s="2"/>
      <c r="AG63" s="2">
        <v>-8732271</v>
      </c>
      <c r="AH63" s="2">
        <v>-9266707</v>
      </c>
      <c r="AI63" s="3">
        <f>100*AE63/AG62</f>
        <v>3.0899978854197441</v>
      </c>
      <c r="AJ63" s="3"/>
      <c r="AK63" s="3">
        <f>100*J63/$C63</f>
        <v>15.87830315158457</v>
      </c>
      <c r="AL63" s="3">
        <f>100*K63/$C63</f>
        <v>13.756759899854961</v>
      </c>
      <c r="AM63" s="3">
        <f>100*N63/$C63</f>
        <v>2.0435709912910678</v>
      </c>
      <c r="AN63" s="3">
        <f>100*O63/$C63</f>
        <v>0.54333906029547618</v>
      </c>
      <c r="AO63" s="3">
        <f>100*P63/$C63</f>
        <v>0.79188746190253634</v>
      </c>
      <c r="AP63" s="3"/>
      <c r="AQ63" s="3">
        <f>100*R63/$C63</f>
        <v>4.6140971038247773</v>
      </c>
      <c r="AR63" s="3">
        <f>100*S63/$C63</f>
        <v>1.6953962684782298</v>
      </c>
      <c r="AS63" s="3">
        <f>100*T63/$C63</f>
        <v>0.33120988109422278</v>
      </c>
      <c r="AT63" s="3">
        <f>100*U63/$C63</f>
        <v>0.84176996043788221</v>
      </c>
      <c r="AU63" s="3">
        <f>100*V63/$C63</f>
        <v>0.15452357599415456</v>
      </c>
      <c r="AV63" s="3">
        <f>100*W63/$C63</f>
        <v>1.442470681684034</v>
      </c>
      <c r="AW63" s="3"/>
      <c r="AX63" s="3">
        <f>100*Y63/$C63</f>
        <v>1.2746291188596981</v>
      </c>
      <c r="AY63" s="3">
        <f>100*Z63/$C63</f>
        <v>7.0384979121821916</v>
      </c>
      <c r="AZ63" s="3">
        <f>100*AA63/$C63</f>
        <v>5.7638692321701672</v>
      </c>
      <c r="BA63" s="3"/>
      <c r="BB63" s="3">
        <f>100*AC63/$C63</f>
        <v>0.1487247109864035</v>
      </c>
      <c r="BC63" s="3">
        <f>100*AD63/$C63</f>
        <v>2.1215414963389132</v>
      </c>
      <c r="BD63" s="3">
        <f>100*AE63/$C63</f>
        <v>-1.0850460460921711</v>
      </c>
      <c r="BE63" s="3">
        <f t="shared" si="8"/>
        <v>-38.32136815150777</v>
      </c>
      <c r="BF63" s="3">
        <f t="shared" si="9"/>
        <v>-40.666728105340994</v>
      </c>
    </row>
    <row r="64" spans="1:58" x14ac:dyDescent="0.2">
      <c r="A64" s="4">
        <f t="shared" si="7"/>
        <v>2081</v>
      </c>
      <c r="B64" s="4">
        <v>66112</v>
      </c>
      <c r="C64" s="2">
        <v>23644170</v>
      </c>
      <c r="D64" s="2"/>
      <c r="E64" s="2">
        <v>5774677</v>
      </c>
      <c r="F64" s="2"/>
      <c r="G64" s="7">
        <v>61.291142952451331</v>
      </c>
      <c r="H64" s="2">
        <v>119.59544009885539</v>
      </c>
      <c r="I64" s="2">
        <v>28541.500993225101</v>
      </c>
      <c r="J64" s="2">
        <v>3754293</v>
      </c>
      <c r="K64" s="2">
        <v>3245534</v>
      </c>
      <c r="L64" s="2">
        <f t="shared" si="3"/>
        <v>2975707</v>
      </c>
      <c r="M64" s="15">
        <f t="shared" si="4"/>
        <v>778586</v>
      </c>
      <c r="N64" s="2">
        <v>478369.5</v>
      </c>
      <c r="O64" s="2">
        <v>127253.9</v>
      </c>
      <c r="P64" s="2">
        <v>187195</v>
      </c>
      <c r="Q64" s="2">
        <v>0</v>
      </c>
      <c r="R64" s="2">
        <v>1089897</v>
      </c>
      <c r="S64" s="2">
        <v>400916.8</v>
      </c>
      <c r="T64" s="2">
        <v>77708.22</v>
      </c>
      <c r="U64" s="2">
        <v>199011.9</v>
      </c>
      <c r="V64" s="2">
        <v>36472.51</v>
      </c>
      <c r="W64" s="2">
        <v>341009.11999999994</v>
      </c>
      <c r="X64" s="2">
        <v>0</v>
      </c>
      <c r="Y64" s="2">
        <v>301375.5</v>
      </c>
      <c r="Z64" s="2">
        <v>1664194</v>
      </c>
      <c r="AA64" s="2">
        <v>1362819</v>
      </c>
      <c r="AB64" s="2">
        <v>0</v>
      </c>
      <c r="AC64" s="2">
        <v>34777.953969899805</v>
      </c>
      <c r="AD64" s="2">
        <v>508759.1</v>
      </c>
      <c r="AE64" s="2">
        <v>-269827</v>
      </c>
      <c r="AF64" s="2"/>
      <c r="AG64" s="2">
        <v>-9510858</v>
      </c>
      <c r="AH64" s="2">
        <v>-10045290</v>
      </c>
      <c r="AI64" s="3">
        <f>100*AE64/AG63</f>
        <v>3.0899980085363818</v>
      </c>
      <c r="AJ64" s="3"/>
      <c r="AK64" s="3">
        <f>100*J64/$C64</f>
        <v>15.878303192710931</v>
      </c>
      <c r="AL64" s="3">
        <f>100*K64/$C64</f>
        <v>13.72657192026618</v>
      </c>
      <c r="AM64" s="3">
        <f>100*N64/$C64</f>
        <v>2.0232027599192528</v>
      </c>
      <c r="AN64" s="3">
        <f>100*O64/$C64</f>
        <v>0.53820413235059639</v>
      </c>
      <c r="AO64" s="3">
        <f>100*P64/$C64</f>
        <v>0.79171736626830203</v>
      </c>
      <c r="AP64" s="3"/>
      <c r="AQ64" s="3">
        <f>100*R64/$C64</f>
        <v>4.6095802897712206</v>
      </c>
      <c r="AR64" s="3">
        <f>100*S64/$C64</f>
        <v>1.6956264482957109</v>
      </c>
      <c r="AS64" s="3">
        <f>100*T64/$C64</f>
        <v>0.32865700085898553</v>
      </c>
      <c r="AT64" s="3">
        <f>100*U64/$C64</f>
        <v>0.84169543697241223</v>
      </c>
      <c r="AU64" s="3">
        <f>100*V64/$C64</f>
        <v>0.15425582712355732</v>
      </c>
      <c r="AV64" s="3">
        <f>100*W64/$C64</f>
        <v>1.4422545600035861</v>
      </c>
      <c r="AW64" s="3"/>
      <c r="AX64" s="3">
        <f>100*Y64/$C64</f>
        <v>1.2746292214951931</v>
      </c>
      <c r="AY64" s="3">
        <f>100*Z64/$C64</f>
        <v>7.0384961705147608</v>
      </c>
      <c r="AZ64" s="3">
        <f>100*AA64/$C64</f>
        <v>5.7638690637057675</v>
      </c>
      <c r="BA64" s="3"/>
      <c r="BB64" s="3">
        <f>100*AC64/$C64</f>
        <v>0.14708891862095311</v>
      </c>
      <c r="BC64" s="3">
        <f>100*AD64/$C64</f>
        <v>2.1517316953819905</v>
      </c>
      <c r="BD64" s="3">
        <f>100*AE64/$C64</f>
        <v>-1.141198866359022</v>
      </c>
      <c r="BE64" s="3">
        <f t="shared" si="8"/>
        <v>-40.224960317913464</v>
      </c>
      <c r="BF64" s="3">
        <f t="shared" si="9"/>
        <v>-42.485272267962884</v>
      </c>
    </row>
    <row r="65" spans="1:58" x14ac:dyDescent="0.2">
      <c r="A65" s="4">
        <f t="shared" si="7"/>
        <v>2082</v>
      </c>
      <c r="B65" s="4">
        <v>66477</v>
      </c>
      <c r="C65" s="2">
        <v>24534900</v>
      </c>
      <c r="D65" s="2"/>
      <c r="E65" s="2">
        <v>5874729</v>
      </c>
      <c r="F65" s="2"/>
      <c r="G65" s="7">
        <v>61.700358107998973</v>
      </c>
      <c r="H65" s="2">
        <v>120.87230062195957</v>
      </c>
      <c r="I65" s="2">
        <v>28728.328957599409</v>
      </c>
      <c r="J65" s="2">
        <v>3895726</v>
      </c>
      <c r="K65" s="2">
        <v>3360201</v>
      </c>
      <c r="L65" s="2">
        <f t="shared" si="3"/>
        <v>3066315.6</v>
      </c>
      <c r="M65" s="15">
        <f t="shared" si="4"/>
        <v>829410.39999999991</v>
      </c>
      <c r="N65" s="2">
        <v>491200</v>
      </c>
      <c r="O65" s="2">
        <v>130766.8</v>
      </c>
      <c r="P65" s="2">
        <v>194213.7</v>
      </c>
      <c r="Q65" s="2">
        <v>0</v>
      </c>
      <c r="R65" s="2">
        <v>1129862</v>
      </c>
      <c r="S65" s="2">
        <v>416089.59999999998</v>
      </c>
      <c r="T65" s="2">
        <v>80008.61</v>
      </c>
      <c r="U65" s="2">
        <v>206497.8</v>
      </c>
      <c r="V65" s="2">
        <v>37783.370000000003</v>
      </c>
      <c r="W65" s="2">
        <v>353804.63800000004</v>
      </c>
      <c r="X65" s="2">
        <v>0</v>
      </c>
      <c r="Y65" s="2">
        <v>312729</v>
      </c>
      <c r="Z65" s="2">
        <v>1726888</v>
      </c>
      <c r="AA65" s="2">
        <v>1414159</v>
      </c>
      <c r="AB65" s="2">
        <v>0</v>
      </c>
      <c r="AC65" s="2">
        <v>35677.816437472349</v>
      </c>
      <c r="AD65" s="2">
        <v>535524.69999999995</v>
      </c>
      <c r="AE65" s="2">
        <v>-293885.40000000002</v>
      </c>
      <c r="AF65" s="2"/>
      <c r="AG65" s="2">
        <v>-10340270</v>
      </c>
      <c r="AH65" s="2">
        <v>-10874700</v>
      </c>
      <c r="AI65" s="3">
        <f>100*AE65/AG64</f>
        <v>3.0899988202957087</v>
      </c>
      <c r="AJ65" s="3"/>
      <c r="AK65" s="3">
        <f>100*J65/$C65</f>
        <v>15.878303967002108</v>
      </c>
      <c r="AL65" s="3">
        <f>100*K65/$C65</f>
        <v>13.695596884438086</v>
      </c>
      <c r="AM65" s="3">
        <f>100*N65/$C65</f>
        <v>2.0020460649931322</v>
      </c>
      <c r="AN65" s="3">
        <f>100*O65/$C65</f>
        <v>0.53298281223889232</v>
      </c>
      <c r="AO65" s="3">
        <f>100*P65/$C65</f>
        <v>0.79158137999339717</v>
      </c>
      <c r="AP65" s="3"/>
      <c r="AQ65" s="3">
        <f>100*R65/$C65</f>
        <v>4.6051216838055176</v>
      </c>
      <c r="AR65" s="3">
        <f>100*S65/$C65</f>
        <v>1.6959090927617393</v>
      </c>
      <c r="AS65" s="3">
        <f>100*T65/$C65</f>
        <v>0.32610122723141322</v>
      </c>
      <c r="AT65" s="3">
        <f>100*U65/$C65</f>
        <v>0.84164924250761164</v>
      </c>
      <c r="AU65" s="3">
        <f>100*V65/$C65</f>
        <v>0.15399846748916851</v>
      </c>
      <c r="AV65" s="3">
        <f>100*W65/$C65</f>
        <v>1.4420463829076133</v>
      </c>
      <c r="AW65" s="3"/>
      <c r="AX65" s="3">
        <f>100*Y65/$C65</f>
        <v>1.2746292016678282</v>
      </c>
      <c r="AY65" s="3">
        <f>100*Z65/$C65</f>
        <v>7.0384961829883146</v>
      </c>
      <c r="AZ65" s="3">
        <f>100*AA65/$C65</f>
        <v>5.7638669813204864</v>
      </c>
      <c r="BA65" s="3"/>
      <c r="BB65" s="3">
        <f>100*AC65/$C65</f>
        <v>0.14541659610380456</v>
      </c>
      <c r="BC65" s="3">
        <f>100*AD65/$C65</f>
        <v>2.1827058598160169</v>
      </c>
      <c r="BD65" s="3">
        <f>100*AE65/$C65</f>
        <v>-1.1978259540491301</v>
      </c>
      <c r="BE65" s="3">
        <f t="shared" si="8"/>
        <v>-42.145148339712001</v>
      </c>
      <c r="BF65" s="3">
        <f t="shared" si="9"/>
        <v>-44.323392392061919</v>
      </c>
    </row>
    <row r="66" spans="1:58" x14ac:dyDescent="0.2">
      <c r="A66" s="4">
        <f t="shared" si="7"/>
        <v>2083</v>
      </c>
      <c r="B66" s="4">
        <v>66842</v>
      </c>
      <c r="C66" s="2">
        <v>25461230</v>
      </c>
      <c r="D66" s="2"/>
      <c r="E66" s="2">
        <v>5976991</v>
      </c>
      <c r="F66" s="2"/>
      <c r="G66" s="7">
        <v>62.110724642659612</v>
      </c>
      <c r="H66" s="2">
        <v>122.16278235101441</v>
      </c>
      <c r="I66" s="2">
        <v>28918.954665520279</v>
      </c>
      <c r="J66" s="2">
        <v>4042812</v>
      </c>
      <c r="K66" s="2">
        <v>3478965</v>
      </c>
      <c r="L66" s="2">
        <f t="shared" si="3"/>
        <v>3159450.8</v>
      </c>
      <c r="M66" s="15">
        <f t="shared" si="4"/>
        <v>883361.20000000019</v>
      </c>
      <c r="N66" s="2">
        <v>504183.5</v>
      </c>
      <c r="O66" s="2">
        <v>134347.5</v>
      </c>
      <c r="P66" s="2">
        <v>201518.3</v>
      </c>
      <c r="Q66" s="2">
        <v>0</v>
      </c>
      <c r="R66" s="2">
        <v>1171364</v>
      </c>
      <c r="S66" s="2">
        <v>431863</v>
      </c>
      <c r="T66" s="2">
        <v>82375.59</v>
      </c>
      <c r="U66" s="2">
        <v>214279.1</v>
      </c>
      <c r="V66" s="2">
        <v>39144.44</v>
      </c>
      <c r="W66" s="2">
        <v>367110.16499999998</v>
      </c>
      <c r="X66" s="2">
        <v>0</v>
      </c>
      <c r="Y66" s="2">
        <v>324536.3</v>
      </c>
      <c r="Z66" s="2">
        <v>1792088</v>
      </c>
      <c r="AA66" s="2">
        <v>1467552</v>
      </c>
      <c r="AB66" s="2">
        <v>0</v>
      </c>
      <c r="AC66" s="2">
        <v>36591.293147395081</v>
      </c>
      <c r="AD66" s="2">
        <v>563847.1</v>
      </c>
      <c r="AE66" s="2">
        <v>-319514.2</v>
      </c>
      <c r="AF66" s="2"/>
      <c r="AG66" s="2">
        <v>-11223630</v>
      </c>
      <c r="AH66" s="2">
        <v>-11758060</v>
      </c>
      <c r="AI66" s="3">
        <f>100*AE66/AG65</f>
        <v>3.0899986170573883</v>
      </c>
      <c r="AJ66" s="3"/>
      <c r="AK66" s="3">
        <f>100*J66/$C66</f>
        <v>15.878305957724745</v>
      </c>
      <c r="AL66" s="3">
        <f>100*K66/$C66</f>
        <v>13.663774295271674</v>
      </c>
      <c r="AM66" s="3">
        <f>100*N66/$C66</f>
        <v>1.9802008779622979</v>
      </c>
      <c r="AN66" s="3">
        <f>100*O66/$C66</f>
        <v>0.52765518397972133</v>
      </c>
      <c r="AO66" s="3">
        <f>100*P66/$C66</f>
        <v>0.79147118972649788</v>
      </c>
      <c r="AP66" s="3"/>
      <c r="AQ66" s="3">
        <f>100*R66/$C66</f>
        <v>4.6005789979510023</v>
      </c>
      <c r="AR66" s="3">
        <f>100*S66/$C66</f>
        <v>1.6961592193307236</v>
      </c>
      <c r="AS66" s="3">
        <f>100*T66/$C66</f>
        <v>0.3235334270968056</v>
      </c>
      <c r="AT66" s="3">
        <f>100*U66/$C66</f>
        <v>0.84158974252225838</v>
      </c>
      <c r="AU66" s="3">
        <f>100*V66/$C66</f>
        <v>0.15374135499345476</v>
      </c>
      <c r="AV66" s="3">
        <f>100*W66/$C66</f>
        <v>1.4418398679089737</v>
      </c>
      <c r="AW66" s="3"/>
      <c r="AX66" s="3">
        <f>100*Y66/$C66</f>
        <v>1.2746293089532594</v>
      </c>
      <c r="AY66" s="3">
        <f>100*Z66/$C66</f>
        <v>7.0384973546054139</v>
      </c>
      <c r="AZ66" s="3">
        <f>100*AA66/$C66</f>
        <v>5.7638692239141625</v>
      </c>
      <c r="BA66" s="3"/>
      <c r="BB66" s="3">
        <f>100*AC66/$C66</f>
        <v>0.14371376853119461</v>
      </c>
      <c r="BC66" s="3">
        <f>100*AD66/$C66</f>
        <v>2.2145320552070737</v>
      </c>
      <c r="BD66" s="3">
        <f>100*AE66/$C66</f>
        <v>-1.2549048101760991</v>
      </c>
      <c r="BE66" s="3">
        <f t="shared" si="8"/>
        <v>-44.081256090141757</v>
      </c>
      <c r="BF66" s="3">
        <f t="shared" si="9"/>
        <v>-46.180251307576263</v>
      </c>
    </row>
    <row r="67" spans="1:58" x14ac:dyDescent="0.2">
      <c r="A67" s="4">
        <f t="shared" si="7"/>
        <v>2084</v>
      </c>
      <c r="B67" s="4">
        <v>67207</v>
      </c>
      <c r="C67" s="2">
        <v>26424170</v>
      </c>
      <c r="D67" s="2"/>
      <c r="E67" s="2">
        <v>6081412</v>
      </c>
      <c r="F67" s="2"/>
      <c r="G67" s="7">
        <v>62.523373402492759</v>
      </c>
      <c r="H67" s="2">
        <v>123.46705608990021</v>
      </c>
      <c r="I67" s="2">
        <v>29112.960058522465</v>
      </c>
      <c r="J67" s="2">
        <v>4195710</v>
      </c>
      <c r="K67" s="2">
        <v>3602030</v>
      </c>
      <c r="L67" s="2">
        <f t="shared" si="3"/>
        <v>3255220</v>
      </c>
      <c r="M67" s="15">
        <f t="shared" si="4"/>
        <v>940490</v>
      </c>
      <c r="N67" s="2">
        <v>517399.7</v>
      </c>
      <c r="O67" s="2">
        <v>137994.9</v>
      </c>
      <c r="P67" s="2">
        <v>209119.4</v>
      </c>
      <c r="Q67" s="2">
        <v>0</v>
      </c>
      <c r="R67" s="2">
        <v>1214462</v>
      </c>
      <c r="S67" s="2">
        <v>448263.4</v>
      </c>
      <c r="T67" s="2">
        <v>84812.04</v>
      </c>
      <c r="U67" s="2">
        <v>222368</v>
      </c>
      <c r="V67" s="2">
        <v>40555.64</v>
      </c>
      <c r="W67" s="2">
        <v>380942.01399999997</v>
      </c>
      <c r="X67" s="2">
        <v>0</v>
      </c>
      <c r="Y67" s="2">
        <v>336810.2</v>
      </c>
      <c r="Z67" s="2">
        <v>1859864</v>
      </c>
      <c r="AA67" s="2">
        <v>1523054</v>
      </c>
      <c r="AB67" s="2">
        <v>0</v>
      </c>
      <c r="AC67" s="2">
        <v>37520.760602296352</v>
      </c>
      <c r="AD67" s="2">
        <v>593680.1</v>
      </c>
      <c r="AE67" s="2">
        <v>-346810</v>
      </c>
      <c r="AF67" s="2"/>
      <c r="AG67" s="2">
        <v>-12164120</v>
      </c>
      <c r="AH67" s="2">
        <v>-12698560</v>
      </c>
      <c r="AI67" s="3">
        <f>100*AE67/AG66</f>
        <v>3.0899985120678424</v>
      </c>
      <c r="AJ67" s="3"/>
      <c r="AK67" s="3">
        <f>100*J67/$C67</f>
        <v>15.878303840763968</v>
      </c>
      <c r="AL67" s="3">
        <f>100*K67/$C67</f>
        <v>13.631572912223922</v>
      </c>
      <c r="AM67" s="3">
        <f>100*N67/$C67</f>
        <v>1.9580546900810887</v>
      </c>
      <c r="AN67" s="3">
        <f>100*O67/$C67</f>
        <v>0.52222983730425587</v>
      </c>
      <c r="AO67" s="3">
        <f>100*P67/$C67</f>
        <v>0.79139439384472621</v>
      </c>
      <c r="AP67" s="3"/>
      <c r="AQ67" s="3">
        <f>100*R67/$C67</f>
        <v>4.5960270464502768</v>
      </c>
      <c r="AR67" s="3">
        <f>100*S67/$C67</f>
        <v>1.6964143055392089</v>
      </c>
      <c r="AS67" s="3">
        <f>100*T67/$C67</f>
        <v>0.32096387511887792</v>
      </c>
      <c r="AT67" s="3">
        <f>100*U67/$C67</f>
        <v>0.84153258172347511</v>
      </c>
      <c r="AU67" s="3">
        <f>100*V67/$C67</f>
        <v>0.15347933350413656</v>
      </c>
      <c r="AV67" s="3">
        <f>100*W67/$C67</f>
        <v>1.441642307024213</v>
      </c>
      <c r="AW67" s="3"/>
      <c r="AX67" s="3">
        <f>100*Y67/$C67</f>
        <v>1.2746292504173262</v>
      </c>
      <c r="AY67" s="3">
        <f>100*Z67/$C67</f>
        <v>7.0384954380780931</v>
      </c>
      <c r="AZ67" s="3">
        <f>100*AA67/$C67</f>
        <v>5.7638669445435751</v>
      </c>
      <c r="BA67" s="3"/>
      <c r="BB67" s="3">
        <f>100*AC67/$C67</f>
        <v>0.14199409329525337</v>
      </c>
      <c r="BC67" s="3">
        <f>100*AD67/$C67</f>
        <v>2.2467313069814492</v>
      </c>
      <c r="BD67" s="3">
        <f>100*AE67/$C67</f>
        <v>-1.3124726339559578</v>
      </c>
      <c r="BE67" s="3">
        <f t="shared" si="8"/>
        <v>-46.034066538324574</v>
      </c>
      <c r="BF67" s="3">
        <f t="shared" si="9"/>
        <v>-48.056608779008009</v>
      </c>
    </row>
    <row r="68" spans="1:58" x14ac:dyDescent="0.2">
      <c r="A68" s="4">
        <f t="shared" si="7"/>
        <v>2085</v>
      </c>
      <c r="B68" s="4">
        <v>67573</v>
      </c>
      <c r="C68" s="2">
        <v>27426440</v>
      </c>
      <c r="D68" s="2"/>
      <c r="E68" s="2">
        <v>6188314</v>
      </c>
      <c r="F68" s="2"/>
      <c r="G68" s="7">
        <v>62.938976970932707</v>
      </c>
      <c r="H68" s="2">
        <v>124.78527771062627</v>
      </c>
      <c r="I68" s="2">
        <v>29311.435239696053</v>
      </c>
      <c r="J68" s="2">
        <v>4354854</v>
      </c>
      <c r="K68" s="2">
        <v>3729520</v>
      </c>
      <c r="L68" s="2">
        <f t="shared" si="3"/>
        <v>3353648.8</v>
      </c>
      <c r="M68" s="15">
        <f t="shared" si="4"/>
        <v>1001205.2000000002</v>
      </c>
      <c r="N68" s="2">
        <v>530706.80000000005</v>
      </c>
      <c r="O68" s="2">
        <v>141709</v>
      </c>
      <c r="P68" s="2">
        <v>217033.1</v>
      </c>
      <c r="Q68" s="2">
        <v>0</v>
      </c>
      <c r="R68" s="2">
        <v>1259247</v>
      </c>
      <c r="S68" s="2">
        <v>465322.2</v>
      </c>
      <c r="T68" s="2">
        <v>87317.88</v>
      </c>
      <c r="U68" s="2">
        <v>230781.3</v>
      </c>
      <c r="V68" s="2">
        <v>42019.4</v>
      </c>
      <c r="W68" s="2">
        <v>395337.37899999996</v>
      </c>
      <c r="X68" s="2">
        <v>0</v>
      </c>
      <c r="Y68" s="2">
        <v>349585.4</v>
      </c>
      <c r="Z68" s="2">
        <v>1930409</v>
      </c>
      <c r="AA68" s="2">
        <v>1580824</v>
      </c>
      <c r="AB68" s="2">
        <v>0</v>
      </c>
      <c r="AC68" s="2">
        <v>38469.00499161808</v>
      </c>
      <c r="AD68" s="2">
        <v>625333.9</v>
      </c>
      <c r="AE68" s="2">
        <v>-375871.2</v>
      </c>
      <c r="AF68" s="2"/>
      <c r="AG68" s="2">
        <v>-13165320</v>
      </c>
      <c r="AH68" s="2">
        <v>-13699760</v>
      </c>
      <c r="AI68" s="3">
        <f>100*AE68/AG67</f>
        <v>3.0899991121429253</v>
      </c>
      <c r="AJ68" s="3"/>
      <c r="AK68" s="3">
        <f>100*J68/$C68</f>
        <v>15.87830575167612</v>
      </c>
      <c r="AL68" s="3">
        <f>100*K68/$C68</f>
        <v>13.598265031845182</v>
      </c>
      <c r="AM68" s="3">
        <f>100*N68/$C68</f>
        <v>1.9350189087610352</v>
      </c>
      <c r="AN68" s="3">
        <f>100*O68/$C68</f>
        <v>0.51668754676144624</v>
      </c>
      <c r="AO68" s="3">
        <f>100*P68/$C68</f>
        <v>0.7913280031969151</v>
      </c>
      <c r="AP68" s="3"/>
      <c r="AQ68" s="3">
        <f>100*R68/$C68</f>
        <v>4.5913614745479183</v>
      </c>
      <c r="AR68" s="3">
        <f>100*S68/$C68</f>
        <v>1.6966190289370404</v>
      </c>
      <c r="AS68" s="3">
        <f>100*T68/$C68</f>
        <v>0.31837117759359218</v>
      </c>
      <c r="AT68" s="3">
        <f>100*U68/$C68</f>
        <v>0.84145554435792613</v>
      </c>
      <c r="AU68" s="3">
        <f>100*V68/$C68</f>
        <v>0.15320763467661133</v>
      </c>
      <c r="AV68" s="3">
        <f>100*W68/$C68</f>
        <v>1.4414462066531419</v>
      </c>
      <c r="AW68" s="3"/>
      <c r="AX68" s="3">
        <f>100*Y68/$C68</f>
        <v>1.2746291534738012</v>
      </c>
      <c r="AY68" s="3">
        <f>100*Z68/$C68</f>
        <v>7.0384964289933363</v>
      </c>
      <c r="AZ68" s="3">
        <f>100*AA68/$C68</f>
        <v>5.763868733966202</v>
      </c>
      <c r="BA68" s="3"/>
      <c r="BB68" s="3">
        <f>100*AC68/$C68</f>
        <v>0.14026248026217794</v>
      </c>
      <c r="BC68" s="3">
        <f>100*AD68/$C68</f>
        <v>2.2800403552192701</v>
      </c>
      <c r="BD68" s="3">
        <f>100*AE68/$C68</f>
        <v>-1.3704702469587742</v>
      </c>
      <c r="BE68" s="3">
        <f t="shared" si="8"/>
        <v>-48.002292678160195</v>
      </c>
      <c r="BF68" s="3">
        <f t="shared" si="9"/>
        <v>-49.950923269662411</v>
      </c>
    </row>
    <row r="69" spans="1:58" x14ac:dyDescent="0.2">
      <c r="A69" s="4">
        <f t="shared" si="7"/>
        <v>2086</v>
      </c>
      <c r="B69" s="4">
        <v>67938</v>
      </c>
      <c r="C69" s="2">
        <v>28468150</v>
      </c>
      <c r="D69" s="2"/>
      <c r="E69" s="2">
        <v>6297410</v>
      </c>
      <c r="F69" s="2"/>
      <c r="G69" s="7">
        <v>63.358089787827907</v>
      </c>
      <c r="H69" s="2">
        <v>126.11754892750881</v>
      </c>
      <c r="I69" s="2">
        <v>29513.252671780392</v>
      </c>
      <c r="J69" s="2">
        <v>4520259</v>
      </c>
      <c r="K69" s="2">
        <v>3861814</v>
      </c>
      <c r="L69" s="2">
        <f t="shared" si="3"/>
        <v>3455005.6</v>
      </c>
      <c r="M69" s="15">
        <f t="shared" si="4"/>
        <v>1065253.3999999999</v>
      </c>
      <c r="N69" s="2">
        <v>544420.9</v>
      </c>
      <c r="O69" s="2">
        <v>145490.29999999999</v>
      </c>
      <c r="P69" s="2">
        <v>225268.1</v>
      </c>
      <c r="Q69" s="2">
        <v>0</v>
      </c>
      <c r="R69" s="2">
        <v>1305768</v>
      </c>
      <c r="S69" s="2">
        <v>483063.2</v>
      </c>
      <c r="T69" s="2">
        <v>89895.79</v>
      </c>
      <c r="U69" s="2">
        <v>239530.4</v>
      </c>
      <c r="V69" s="2">
        <v>43540.75</v>
      </c>
      <c r="W69" s="2">
        <v>410298.83199999994</v>
      </c>
      <c r="X69" s="2">
        <v>0</v>
      </c>
      <c r="Y69" s="2">
        <v>362863.3</v>
      </c>
      <c r="Z69" s="2">
        <v>2003730</v>
      </c>
      <c r="AA69" s="2">
        <v>1640867</v>
      </c>
      <c r="AB69" s="2">
        <v>0</v>
      </c>
      <c r="AC69" s="2">
        <v>39438.993820804288</v>
      </c>
      <c r="AD69" s="2">
        <v>658444.69999999995</v>
      </c>
      <c r="AE69" s="2">
        <v>-406808.4</v>
      </c>
      <c r="AF69" s="2"/>
      <c r="AG69" s="2">
        <v>-14230580</v>
      </c>
      <c r="AH69" s="2">
        <v>-14765010</v>
      </c>
      <c r="AI69" s="3">
        <f>100*AE69/AG68</f>
        <v>3.0900000911485632</v>
      </c>
      <c r="AJ69" s="3"/>
      <c r="AK69" s="3">
        <f>100*J69/$C69</f>
        <v>15.878302594302756</v>
      </c>
      <c r="AL69" s="3">
        <f>100*K69/$C69</f>
        <v>13.565384473525677</v>
      </c>
      <c r="AM69" s="3">
        <f>100*N69/$C69</f>
        <v>1.9123859471022879</v>
      </c>
      <c r="AN69" s="3">
        <f>100*O69/$C69</f>
        <v>0.51106341648473819</v>
      </c>
      <c r="AO69" s="3">
        <f>100*P69/$C69</f>
        <v>0.79129869696485367</v>
      </c>
      <c r="AP69" s="3"/>
      <c r="AQ69" s="3">
        <f>100*R69/$C69</f>
        <v>4.5867680196992078</v>
      </c>
      <c r="AR69" s="3">
        <f>100*S69/$C69</f>
        <v>1.6968549062724483</v>
      </c>
      <c r="AS69" s="3">
        <f>100*T69/$C69</f>
        <v>0.31577671889462433</v>
      </c>
      <c r="AT69" s="3">
        <f>100*U69/$C69</f>
        <v>0.84139784285245089</v>
      </c>
      <c r="AU69" s="3">
        <f>100*V69/$C69</f>
        <v>0.15294548469078603</v>
      </c>
      <c r="AV69" s="3">
        <f>100*W69/$C69</f>
        <v>1.4412556910090748</v>
      </c>
      <c r="AW69" s="3"/>
      <c r="AX69" s="3">
        <f>100*Y69/$C69</f>
        <v>1.2746290152328128</v>
      </c>
      <c r="AY69" s="3">
        <f>100*Z69/$C69</f>
        <v>7.0384974085074026</v>
      </c>
      <c r="AZ69" s="3">
        <f>100*AA69/$C69</f>
        <v>5.7638694470838461</v>
      </c>
      <c r="BA69" s="3"/>
      <c r="BB69" s="3">
        <f>100*AC69/$C69</f>
        <v>0.13853725591864693</v>
      </c>
      <c r="BC69" s="3">
        <f>100*AD69/$C69</f>
        <v>2.3129170669678216</v>
      </c>
      <c r="BD69" s="3">
        <f>100*AE69/$C69</f>
        <v>-1.4289948591671746</v>
      </c>
      <c r="BE69" s="3">
        <f t="shared" si="8"/>
        <v>-49.987723122155813</v>
      </c>
      <c r="BF69" s="3">
        <f t="shared" si="9"/>
        <v>-51.865014059571834</v>
      </c>
    </row>
    <row r="70" spans="1:58" x14ac:dyDescent="0.2">
      <c r="A70" s="4">
        <f t="shared" si="7"/>
        <v>2087</v>
      </c>
      <c r="B70" s="4">
        <v>68303</v>
      </c>
      <c r="C70" s="2">
        <v>29550520</v>
      </c>
      <c r="D70" s="2"/>
      <c r="E70" s="2">
        <v>6408667</v>
      </c>
      <c r="F70" s="2"/>
      <c r="G70" s="7">
        <v>63.779819021393614</v>
      </c>
      <c r="H70" s="2">
        <v>127.46404650313183</v>
      </c>
      <c r="I70" s="2">
        <v>29717.926752345655</v>
      </c>
      <c r="J70" s="2">
        <v>4692121</v>
      </c>
      <c r="K70" s="2">
        <v>3999048</v>
      </c>
      <c r="L70" s="2">
        <f t="shared" ref="L70:L80" si="10">K70+AE70</f>
        <v>3559323.2</v>
      </c>
      <c r="M70" s="15">
        <f t="shared" ref="M70:M80" si="11">J70-L70</f>
        <v>1132797.7999999998</v>
      </c>
      <c r="N70" s="2">
        <v>558539.9</v>
      </c>
      <c r="O70" s="2">
        <v>149340.70000000001</v>
      </c>
      <c r="P70" s="2">
        <v>233830.3</v>
      </c>
      <c r="Q70" s="2">
        <v>0</v>
      </c>
      <c r="R70" s="2">
        <v>1354084</v>
      </c>
      <c r="S70" s="2">
        <v>501511.7</v>
      </c>
      <c r="T70" s="2">
        <v>92548.39</v>
      </c>
      <c r="U70" s="2">
        <v>248627.1</v>
      </c>
      <c r="V70" s="2">
        <v>45120.29</v>
      </c>
      <c r="W70" s="2">
        <v>425843.02100000001</v>
      </c>
      <c r="X70" s="2">
        <v>0</v>
      </c>
      <c r="Y70" s="2">
        <v>376659.5</v>
      </c>
      <c r="Z70" s="2">
        <v>2079912</v>
      </c>
      <c r="AA70" s="2">
        <v>1703253</v>
      </c>
      <c r="AB70" s="2">
        <v>0</v>
      </c>
      <c r="AC70" s="2">
        <v>40433.823488425791</v>
      </c>
      <c r="AD70" s="2">
        <v>693072.8</v>
      </c>
      <c r="AE70" s="2">
        <v>-439724.79999999999</v>
      </c>
      <c r="AF70" s="2"/>
      <c r="AG70" s="2">
        <v>-15363370</v>
      </c>
      <c r="AH70" s="2">
        <v>-15897810</v>
      </c>
      <c r="AI70" s="3">
        <f>100*AE70/AG69</f>
        <v>3.0899991426913029</v>
      </c>
      <c r="AJ70" s="3"/>
      <c r="AK70" s="3">
        <f>100*J70/$C70</f>
        <v>15.878302649158119</v>
      </c>
      <c r="AL70" s="3">
        <f>100*K70/$C70</f>
        <v>13.532919217665205</v>
      </c>
      <c r="AM70" s="3">
        <f>100*N70/$C70</f>
        <v>1.8901186848827025</v>
      </c>
      <c r="AN70" s="3">
        <f>100*O70/$C70</f>
        <v>0.5053741863087351</v>
      </c>
      <c r="AO70" s="3">
        <f>100*P70/$C70</f>
        <v>0.79128996714778621</v>
      </c>
      <c r="AP70" s="3"/>
      <c r="AQ70" s="3">
        <f>100*R70/$C70</f>
        <v>4.5822679262496901</v>
      </c>
      <c r="AR70" s="3">
        <f>100*S70/$C70</f>
        <v>1.69713324841661</v>
      </c>
      <c r="AS70" s="3">
        <f>100*T70/$C70</f>
        <v>0.31318700990710147</v>
      </c>
      <c r="AT70" s="3">
        <f>100*U70/$C70</f>
        <v>0.84136285926609755</v>
      </c>
      <c r="AU70" s="3">
        <f>100*V70/$C70</f>
        <v>0.15268864981056171</v>
      </c>
      <c r="AV70" s="3">
        <f>100*W70/$C70</f>
        <v>1.4410677747802747</v>
      </c>
      <c r="AW70" s="3"/>
      <c r="AX70" s="3">
        <f>100*Y70/$C70</f>
        <v>1.2746290082204983</v>
      </c>
      <c r="AY70" s="3">
        <f>100*Z70/$C70</f>
        <v>7.0384954308756669</v>
      </c>
      <c r="AZ70" s="3">
        <f>100*AA70/$C70</f>
        <v>5.7638681146727704</v>
      </c>
      <c r="BA70" s="3"/>
      <c r="BB70" s="3">
        <f>100*AC70/$C70</f>
        <v>0.13682948214930157</v>
      </c>
      <c r="BC70" s="3">
        <f>100*AD70/$C70</f>
        <v>2.3453827546858736</v>
      </c>
      <c r="BD70" s="3">
        <f>100*AE70/$C70</f>
        <v>-1.4880442036214592</v>
      </c>
      <c r="BE70" s="3">
        <f t="shared" si="8"/>
        <v>-51.990184944292011</v>
      </c>
      <c r="BF70" s="3">
        <f t="shared" si="9"/>
        <v>-53.798748719142672</v>
      </c>
    </row>
    <row r="71" spans="1:58" x14ac:dyDescent="0.2">
      <c r="A71" s="4">
        <f t="shared" si="7"/>
        <v>2088</v>
      </c>
      <c r="B71" s="4">
        <v>68668</v>
      </c>
      <c r="C71" s="2">
        <v>30675540</v>
      </c>
      <c r="D71" s="2"/>
      <c r="E71" s="2">
        <v>6522208</v>
      </c>
      <c r="F71" s="2"/>
      <c r="G71" s="7">
        <v>64.205781506997937</v>
      </c>
      <c r="H71" s="2">
        <v>128.82492925832943</v>
      </c>
      <c r="I71" s="2">
        <v>29925.79178472851</v>
      </c>
      <c r="J71" s="2">
        <v>4870756</v>
      </c>
      <c r="K71" s="2">
        <v>4141483</v>
      </c>
      <c r="L71" s="2">
        <f t="shared" si="10"/>
        <v>3666754.8</v>
      </c>
      <c r="M71" s="15">
        <f t="shared" si="11"/>
        <v>1204001.2000000002</v>
      </c>
      <c r="N71" s="2">
        <v>573128.30000000005</v>
      </c>
      <c r="O71" s="2">
        <v>153263.1</v>
      </c>
      <c r="P71" s="2">
        <v>242735</v>
      </c>
      <c r="Q71" s="2">
        <v>0</v>
      </c>
      <c r="R71" s="2">
        <v>1404259</v>
      </c>
      <c r="S71" s="2">
        <v>520687</v>
      </c>
      <c r="T71" s="2">
        <v>95277.9</v>
      </c>
      <c r="U71" s="2">
        <v>258081.1</v>
      </c>
      <c r="V71" s="2">
        <v>46758.400000000001</v>
      </c>
      <c r="W71" s="2">
        <v>441998.033</v>
      </c>
      <c r="X71" s="2">
        <v>0</v>
      </c>
      <c r="Y71" s="2">
        <v>390999.4</v>
      </c>
      <c r="Z71" s="2">
        <v>2159097</v>
      </c>
      <c r="AA71" s="2">
        <v>1768098</v>
      </c>
      <c r="AB71" s="2">
        <v>0</v>
      </c>
      <c r="AC71" s="2">
        <v>41456.600870111812</v>
      </c>
      <c r="AD71" s="2">
        <v>729272.6</v>
      </c>
      <c r="AE71" s="2">
        <v>-474728.2</v>
      </c>
      <c r="AF71" s="2"/>
      <c r="AG71" s="2">
        <v>-16567380</v>
      </c>
      <c r="AH71" s="2">
        <v>-17101810</v>
      </c>
      <c r="AI71" s="3">
        <f>100*AE71/AG70</f>
        <v>3.0900004361022355</v>
      </c>
      <c r="AJ71" s="3"/>
      <c r="AK71" s="3">
        <f>100*J71/$C71</f>
        <v>15.878305646779161</v>
      </c>
      <c r="AL71" s="3">
        <f>100*K71/$C71</f>
        <v>13.50092940499173</v>
      </c>
      <c r="AM71" s="3">
        <f>100*N71/$C71</f>
        <v>1.8683560256803957</v>
      </c>
      <c r="AN71" s="3">
        <f>100*O71/$C71</f>
        <v>0.49962641244457312</v>
      </c>
      <c r="AO71" s="3">
        <f>100*P71/$C71</f>
        <v>0.79129821349518215</v>
      </c>
      <c r="AP71" s="3"/>
      <c r="AQ71" s="3">
        <f>100*R71/$C71</f>
        <v>4.5777808638413537</v>
      </c>
      <c r="AR71" s="3">
        <f>100*S71/$C71</f>
        <v>1.6974012519421011</v>
      </c>
      <c r="AS71" s="3">
        <f>100*T71/$C71</f>
        <v>0.31059893322171345</v>
      </c>
      <c r="AT71" s="3">
        <f>100*U71/$C71</f>
        <v>0.84132536868136631</v>
      </c>
      <c r="AU71" s="3">
        <f>100*V71/$C71</f>
        <v>0.15242893849627423</v>
      </c>
      <c r="AV71" s="3">
        <f>100*W71/$C71</f>
        <v>1.4408810179054712</v>
      </c>
      <c r="AW71" s="3"/>
      <c r="AX71" s="3">
        <f>100*Y71/$C71</f>
        <v>1.2746292322808335</v>
      </c>
      <c r="AY71" s="3">
        <f>100*Z71/$C71</f>
        <v>7.0384971218110586</v>
      </c>
      <c r="AZ71" s="3">
        <f>100*AA71/$C71</f>
        <v>5.7638691935007502</v>
      </c>
      <c r="BA71" s="3"/>
      <c r="BB71" s="3">
        <f>100*AC71/$C71</f>
        <v>0.13514546400849606</v>
      </c>
      <c r="BC71" s="3">
        <f>100*AD71/$C71</f>
        <v>2.3773749378169056</v>
      </c>
      <c r="BD71" s="3">
        <f>100*AE71/$C71</f>
        <v>-1.5475789505254023</v>
      </c>
      <c r="BE71" s="3">
        <f t="shared" si="8"/>
        <v>-54.008437993267599</v>
      </c>
      <c r="BF71" s="3">
        <f t="shared" si="9"/>
        <v>-55.750640412524113</v>
      </c>
    </row>
    <row r="72" spans="1:58" x14ac:dyDescent="0.2">
      <c r="A72" s="4">
        <f t="shared" si="7"/>
        <v>2089</v>
      </c>
      <c r="B72" s="4">
        <v>69034</v>
      </c>
      <c r="C72" s="2">
        <v>31844550</v>
      </c>
      <c r="D72" s="2"/>
      <c r="E72" s="2">
        <v>6638002</v>
      </c>
      <c r="F72" s="2"/>
      <c r="G72" s="7">
        <v>64.634969539976552</v>
      </c>
      <c r="H72" s="2">
        <v>130.20032303475529</v>
      </c>
      <c r="I72" s="2">
        <v>30136.405627618802</v>
      </c>
      <c r="J72" s="2">
        <v>5056374</v>
      </c>
      <c r="K72" s="2">
        <v>4289256</v>
      </c>
      <c r="L72" s="2">
        <f t="shared" si="10"/>
        <v>3777324.1</v>
      </c>
      <c r="M72" s="15">
        <f t="shared" si="11"/>
        <v>1279049.8999999999</v>
      </c>
      <c r="N72" s="2">
        <v>588164.80000000005</v>
      </c>
      <c r="O72" s="2">
        <v>157261.5</v>
      </c>
      <c r="P72" s="2">
        <v>251991.8</v>
      </c>
      <c r="Q72" s="2">
        <v>0</v>
      </c>
      <c r="R72" s="2">
        <v>1456360</v>
      </c>
      <c r="S72" s="2">
        <v>540616.5</v>
      </c>
      <c r="T72" s="2">
        <v>98086.86</v>
      </c>
      <c r="U72" s="2">
        <v>267905.40000000002</v>
      </c>
      <c r="V72" s="2">
        <v>48457.37</v>
      </c>
      <c r="W72" s="2">
        <v>458783.19800000003</v>
      </c>
      <c r="X72" s="2">
        <v>0</v>
      </c>
      <c r="Y72" s="2">
        <v>405899.9</v>
      </c>
      <c r="Z72" s="2">
        <v>2241378</v>
      </c>
      <c r="AA72" s="2">
        <v>1835478</v>
      </c>
      <c r="AB72" s="2">
        <v>0</v>
      </c>
      <c r="AC72" s="2">
        <v>42510.302719964697</v>
      </c>
      <c r="AD72" s="2">
        <v>767118.4</v>
      </c>
      <c r="AE72" s="2">
        <v>-511931.9</v>
      </c>
      <c r="AF72" s="2"/>
      <c r="AG72" s="2">
        <v>-17846430</v>
      </c>
      <c r="AH72" s="2">
        <v>-18380860</v>
      </c>
      <c r="AI72" s="3">
        <f>100*AE72/AG71</f>
        <v>3.0899991428940483</v>
      </c>
      <c r="AJ72" s="3"/>
      <c r="AK72" s="3">
        <f>100*J72/$C72</f>
        <v>15.878302566687235</v>
      </c>
      <c r="AL72" s="3">
        <f>100*K72/$C72</f>
        <v>13.469356608901681</v>
      </c>
      <c r="AM72" s="3">
        <f>100*N72/$C72</f>
        <v>1.846987318081116</v>
      </c>
      <c r="AN72" s="3">
        <f>100*O72/$C72</f>
        <v>0.4938411753345549</v>
      </c>
      <c r="AO72" s="3">
        <f>100*P72/$C72</f>
        <v>0.79131845166598369</v>
      </c>
      <c r="AP72" s="3"/>
      <c r="AQ72" s="3">
        <f>100*R72/$C72</f>
        <v>4.5733414351906374</v>
      </c>
      <c r="AR72" s="3">
        <f>100*S72/$C72</f>
        <v>1.6976735422544831</v>
      </c>
      <c r="AS72" s="3">
        <f>100*T72/$C72</f>
        <v>0.30801772987842502</v>
      </c>
      <c r="AT72" s="3">
        <f>100*U72/$C72</f>
        <v>0.84129120995586382</v>
      </c>
      <c r="AU72" s="3">
        <f>100*V72/$C72</f>
        <v>0.15216848722936893</v>
      </c>
      <c r="AV72" s="3">
        <f>100*W72/$C72</f>
        <v>1.4406961253966535</v>
      </c>
      <c r="AW72" s="3"/>
      <c r="AX72" s="3">
        <f>100*Y72/$C72</f>
        <v>1.274629096658612</v>
      </c>
      <c r="AY72" s="3">
        <f>100*Z72/$C72</f>
        <v>7.038497953338954</v>
      </c>
      <c r="AZ72" s="3">
        <f>100*AA72/$C72</f>
        <v>5.7638685426548655</v>
      </c>
      <c r="BA72" s="3"/>
      <c r="BB72" s="3">
        <f>100*AC72/$C72</f>
        <v>0.13349318084245088</v>
      </c>
      <c r="BC72" s="3">
        <f>100*AD72/$C72</f>
        <v>2.4089472138874628</v>
      </c>
      <c r="BD72" s="3">
        <f>100*AE72/$C72</f>
        <v>-1.607596590311372</v>
      </c>
      <c r="BE72" s="3">
        <f t="shared" si="8"/>
        <v>-56.0423369147939</v>
      </c>
      <c r="BF72" s="3">
        <f t="shared" si="9"/>
        <v>-57.72058327092077</v>
      </c>
    </row>
    <row r="73" spans="1:58" x14ac:dyDescent="0.2">
      <c r="A73" s="4">
        <f t="shared" si="7"/>
        <v>2090</v>
      </c>
      <c r="B73" s="4">
        <v>69399</v>
      </c>
      <c r="C73" s="2">
        <v>33059830</v>
      </c>
      <c r="D73" s="2"/>
      <c r="E73" s="2">
        <v>6756203</v>
      </c>
      <c r="F73" s="2"/>
      <c r="G73" s="7">
        <v>65.067596614190521</v>
      </c>
      <c r="H73" s="2">
        <v>131.59042090072057</v>
      </c>
      <c r="I73" s="2">
        <v>30350.326840099875</v>
      </c>
      <c r="J73" s="2">
        <v>5249340</v>
      </c>
      <c r="K73" s="2">
        <v>4442630</v>
      </c>
      <c r="L73" s="2">
        <f t="shared" si="10"/>
        <v>3891175.5</v>
      </c>
      <c r="M73" s="15">
        <f t="shared" si="11"/>
        <v>1358164.5</v>
      </c>
      <c r="N73" s="2">
        <v>603664.9</v>
      </c>
      <c r="O73" s="2">
        <v>161341.20000000001</v>
      </c>
      <c r="P73" s="2">
        <v>261621.3</v>
      </c>
      <c r="Q73" s="2">
        <v>0</v>
      </c>
      <c r="R73" s="2">
        <v>1510478</v>
      </c>
      <c r="S73" s="2">
        <v>561332.80000000005</v>
      </c>
      <c r="T73" s="2">
        <v>100977</v>
      </c>
      <c r="U73" s="2">
        <v>278116.40000000002</v>
      </c>
      <c r="V73" s="2">
        <v>50222</v>
      </c>
      <c r="W73" s="2">
        <v>476231.70199999999</v>
      </c>
      <c r="X73" s="2">
        <v>0</v>
      </c>
      <c r="Y73" s="2">
        <v>421390.2</v>
      </c>
      <c r="Z73" s="2">
        <v>2326915</v>
      </c>
      <c r="AA73" s="2">
        <v>1905525</v>
      </c>
      <c r="AB73" s="2">
        <v>0</v>
      </c>
      <c r="AC73" s="2">
        <v>43597.682811973806</v>
      </c>
      <c r="AD73" s="2">
        <v>806710.4</v>
      </c>
      <c r="AE73" s="2">
        <v>-551454.5</v>
      </c>
      <c r="AF73" s="2"/>
      <c r="AG73" s="2">
        <v>-19204590</v>
      </c>
      <c r="AH73" s="2">
        <v>-19739030</v>
      </c>
      <c r="AI73" s="3">
        <f>100*AE73/AG72</f>
        <v>3.0899989521713866</v>
      </c>
      <c r="AJ73" s="3"/>
      <c r="AK73" s="3">
        <f>100*J73/$C73</f>
        <v>15.878303064474318</v>
      </c>
      <c r="AL73" s="3">
        <f>100*K73/$C73</f>
        <v>13.438151375854019</v>
      </c>
      <c r="AM73" s="3">
        <f>100*N73/$C73</f>
        <v>1.8259770240802811</v>
      </c>
      <c r="AN73" s="3">
        <f>100*O73/$C73</f>
        <v>0.4880279178689062</v>
      </c>
      <c r="AO73" s="3">
        <f>100*P73/$C73</f>
        <v>0.79135706384455096</v>
      </c>
      <c r="AP73" s="3"/>
      <c r="AQ73" s="3">
        <f>100*R73/$C73</f>
        <v>4.5689224657235084</v>
      </c>
      <c r="AR73" s="3">
        <f>100*S73/$C73</f>
        <v>1.6979300861498685</v>
      </c>
      <c r="AS73" s="3">
        <f>100*T73/$C73</f>
        <v>0.30543714229625502</v>
      </c>
      <c r="AT73" s="3">
        <f>100*U73/$C73</f>
        <v>0.84125175477308878</v>
      </c>
      <c r="AU73" s="3">
        <f>100*V73/$C73</f>
        <v>0.1519124569001111</v>
      </c>
      <c r="AV73" s="3">
        <f>100*W73/$C73</f>
        <v>1.4405146729429641</v>
      </c>
      <c r="AW73" s="3"/>
      <c r="AX73" s="3">
        <f>100*Y73/$C73</f>
        <v>1.2746290588911073</v>
      </c>
      <c r="AY73" s="3">
        <f>100*Z73/$C73</f>
        <v>7.0384965681916691</v>
      </c>
      <c r="AZ73" s="3">
        <f>100*AA73/$C73</f>
        <v>5.7638681142643504</v>
      </c>
      <c r="BA73" s="3"/>
      <c r="BB73" s="3">
        <f>100*AC73/$C73</f>
        <v>0.1318750967926145</v>
      </c>
      <c r="BC73" s="3">
        <f>100*AD73/$C73</f>
        <v>2.4401528985478751</v>
      </c>
      <c r="BD73" s="3">
        <f>100*AE73/$C73</f>
        <v>-1.6680500171960957</v>
      </c>
      <c r="BE73" s="3">
        <f t="shared" si="8"/>
        <v>-58.090407603426875</v>
      </c>
      <c r="BF73" s="3">
        <f t="shared" si="9"/>
        <v>-59.706991838736016</v>
      </c>
    </row>
    <row r="74" spans="1:58" x14ac:dyDescent="0.2">
      <c r="A74" s="4">
        <f t="shared" si="7"/>
        <v>2091</v>
      </c>
      <c r="B74" s="4">
        <v>69764</v>
      </c>
      <c r="C74" s="2">
        <v>34321930</v>
      </c>
      <c r="D74" s="2"/>
      <c r="E74" s="2">
        <v>6876597</v>
      </c>
      <c r="F74" s="2"/>
      <c r="G74" s="7">
        <v>65.506031508524714</v>
      </c>
      <c r="H74" s="2">
        <v>132.99536983199695</v>
      </c>
      <c r="I74" s="2">
        <v>30566.043843189374</v>
      </c>
      <c r="J74" s="2">
        <v>5449740</v>
      </c>
      <c r="K74" s="2">
        <v>4601786</v>
      </c>
      <c r="L74" s="2">
        <f t="shared" si="10"/>
        <v>4008364.2</v>
      </c>
      <c r="M74" s="15">
        <f t="shared" si="11"/>
        <v>1441375.7999999998</v>
      </c>
      <c r="N74" s="2">
        <v>619721.30000000005</v>
      </c>
      <c r="O74" s="2">
        <v>165508.79999999999</v>
      </c>
      <c r="P74" s="2">
        <v>271620.09999999998</v>
      </c>
      <c r="Q74" s="2">
        <v>0</v>
      </c>
      <c r="R74" s="2">
        <v>1566665</v>
      </c>
      <c r="S74" s="2">
        <v>582861.6</v>
      </c>
      <c r="T74" s="2">
        <v>103951.4</v>
      </c>
      <c r="U74" s="2">
        <v>288726.3</v>
      </c>
      <c r="V74" s="2">
        <v>52055.78</v>
      </c>
      <c r="W74" s="2">
        <v>494348.87599999999</v>
      </c>
      <c r="X74" s="2">
        <v>0</v>
      </c>
      <c r="Y74" s="2">
        <v>437477.3</v>
      </c>
      <c r="Z74" s="2">
        <v>2415748</v>
      </c>
      <c r="AA74" s="2">
        <v>1978271</v>
      </c>
      <c r="AB74" s="2">
        <v>0</v>
      </c>
      <c r="AC74" s="2">
        <v>44721.263302983207</v>
      </c>
      <c r="AD74" s="2">
        <v>847953.8</v>
      </c>
      <c r="AE74" s="2">
        <v>-593421.80000000005</v>
      </c>
      <c r="AF74" s="2"/>
      <c r="AG74" s="2">
        <v>-20645970</v>
      </c>
      <c r="AH74" s="2">
        <v>-21180400</v>
      </c>
      <c r="AI74" s="3">
        <f>100*AE74/AG73</f>
        <v>3.0899998385802565</v>
      </c>
      <c r="AJ74" s="3"/>
      <c r="AK74" s="3">
        <f>100*J74/$C74</f>
        <v>15.878302880986006</v>
      </c>
      <c r="AL74" s="3">
        <f>100*K74/$C74</f>
        <v>13.407713377423706</v>
      </c>
      <c r="AM74" s="3">
        <f>100*N74/$C74</f>
        <v>1.8056132041525639</v>
      </c>
      <c r="AN74" s="3">
        <f>100*O74/$C74</f>
        <v>0.48222463014171985</v>
      </c>
      <c r="AO74" s="3">
        <f>100*P74/$C74</f>
        <v>0.79138935368727792</v>
      </c>
      <c r="AP74" s="3"/>
      <c r="AQ74" s="3">
        <f>100*R74/$C74</f>
        <v>4.56461801536219</v>
      </c>
      <c r="AR74" s="3">
        <f>100*S74/$C74</f>
        <v>1.6982191852264719</v>
      </c>
      <c r="AS74" s="3">
        <f>100*T74/$C74</f>
        <v>0.3028716625201438</v>
      </c>
      <c r="AT74" s="3">
        <f>100*U74/$C74</f>
        <v>0.84122979098203399</v>
      </c>
      <c r="AU74" s="3">
        <f>100*V74/$C74</f>
        <v>0.15166915147254248</v>
      </c>
      <c r="AV74" s="3">
        <f>100*W74/$C74</f>
        <v>1.4403294803060318</v>
      </c>
      <c r="AW74" s="3"/>
      <c r="AX74" s="3">
        <f>100*Y74/$C74</f>
        <v>1.2746290782598764</v>
      </c>
      <c r="AY74" s="3">
        <f>100*Z74/$C74</f>
        <v>7.0384969609809236</v>
      </c>
      <c r="AZ74" s="3">
        <f>100*AA74/$C74</f>
        <v>5.7638687567977671</v>
      </c>
      <c r="BA74" s="3"/>
      <c r="BB74" s="3">
        <f>100*AC74/$C74</f>
        <v>0.13029938381374009</v>
      </c>
      <c r="BC74" s="3">
        <f>100*AD74/$C74</f>
        <v>2.4705889208444862</v>
      </c>
      <c r="BD74" s="3">
        <f>100*AE74/$C74</f>
        <v>-1.7289872684898548</v>
      </c>
      <c r="BE74" s="3">
        <f t="shared" si="8"/>
        <v>-60.153872465796653</v>
      </c>
      <c r="BF74" s="3">
        <f t="shared" si="9"/>
        <v>-61.710981870774752</v>
      </c>
    </row>
    <row r="75" spans="1:58" x14ac:dyDescent="0.2">
      <c r="A75" s="4">
        <f t="shared" si="7"/>
        <v>2092</v>
      </c>
      <c r="B75" s="4">
        <v>70129</v>
      </c>
      <c r="C75" s="2">
        <v>35632160</v>
      </c>
      <c r="D75" s="2"/>
      <c r="E75" s="2">
        <v>6999128</v>
      </c>
      <c r="F75" s="2"/>
      <c r="G75" s="7">
        <v>65.950529372552381</v>
      </c>
      <c r="H75" s="2">
        <v>134.4152938154422</v>
      </c>
      <c r="I75" s="2">
        <v>30783.121011308474</v>
      </c>
      <c r="J75" s="2">
        <v>5657783</v>
      </c>
      <c r="K75" s="2">
        <v>4766905</v>
      </c>
      <c r="L75" s="2">
        <f t="shared" si="10"/>
        <v>4128944.7</v>
      </c>
      <c r="M75" s="15">
        <f t="shared" si="11"/>
        <v>1528838.2999999998</v>
      </c>
      <c r="N75" s="2">
        <v>636359.4</v>
      </c>
      <c r="O75" s="2">
        <v>169771.9</v>
      </c>
      <c r="P75" s="2">
        <v>281996.59999999998</v>
      </c>
      <c r="Q75" s="2">
        <v>0</v>
      </c>
      <c r="R75" s="2">
        <v>1624986</v>
      </c>
      <c r="S75" s="2">
        <v>605228.19999999995</v>
      </c>
      <c r="T75" s="2">
        <v>107012.6</v>
      </c>
      <c r="U75" s="2">
        <v>299747.40000000002</v>
      </c>
      <c r="V75" s="2">
        <v>53959.92</v>
      </c>
      <c r="W75" s="2">
        <v>513154.18</v>
      </c>
      <c r="X75" s="2">
        <v>0</v>
      </c>
      <c r="Y75" s="2">
        <v>454177.9</v>
      </c>
      <c r="Z75" s="2">
        <v>2507968</v>
      </c>
      <c r="AA75" s="2">
        <v>2053791</v>
      </c>
      <c r="AB75" s="2">
        <v>0</v>
      </c>
      <c r="AC75" s="2">
        <v>45883.23333976249</v>
      </c>
      <c r="AD75" s="2">
        <v>890878.5</v>
      </c>
      <c r="AE75" s="2">
        <v>-637960.30000000005</v>
      </c>
      <c r="AF75" s="2"/>
      <c r="AG75" s="2">
        <v>-22174810</v>
      </c>
      <c r="AH75" s="2">
        <v>-22709240</v>
      </c>
      <c r="AI75" s="3">
        <f>100*AE75/AG74</f>
        <v>3.0899991620640739</v>
      </c>
      <c r="AJ75" s="3"/>
      <c r="AK75" s="3">
        <f>100*J75/$C75</f>
        <v>15.878304879636822</v>
      </c>
      <c r="AL75" s="3">
        <f>100*K75/$C75</f>
        <v>13.378097202078123</v>
      </c>
      <c r="AM75" s="3">
        <f>100*N75/$C75</f>
        <v>1.7859130628061841</v>
      </c>
      <c r="AN75" s="3">
        <f>100*O75/$C75</f>
        <v>0.47645694226788382</v>
      </c>
      <c r="AO75" s="3">
        <f>100*P75/$C75</f>
        <v>0.79141034391403708</v>
      </c>
      <c r="AP75" s="3"/>
      <c r="AQ75" s="3">
        <f>100*R75/$C75</f>
        <v>4.5604476405584169</v>
      </c>
      <c r="AR75" s="3">
        <f>100*S75/$C75</f>
        <v>1.6985447977332835</v>
      </c>
      <c r="AS75" s="3">
        <f>100*T75/$C75</f>
        <v>0.30032588537994892</v>
      </c>
      <c r="AT75" s="3">
        <f>100*U75/$C75</f>
        <v>0.84122713862982212</v>
      </c>
      <c r="AU75" s="3">
        <f>100*V75/$C75</f>
        <v>0.15143600612480412</v>
      </c>
      <c r="AV75" s="3">
        <f>100*W75/$C75</f>
        <v>1.4401433424187589</v>
      </c>
      <c r="AW75" s="3"/>
      <c r="AX75" s="3">
        <f>100*Y75/$C75</f>
        <v>1.2746291552350462</v>
      </c>
      <c r="AY75" s="3">
        <f>100*Z75/$C75</f>
        <v>7.0384955613131508</v>
      </c>
      <c r="AZ75" s="3">
        <f>100*AA75/$C75</f>
        <v>5.7638689318862513</v>
      </c>
      <c r="BA75" s="3"/>
      <c r="BB75" s="3">
        <f>100*AC75/$C75</f>
        <v>0.12876916061154445</v>
      </c>
      <c r="BC75" s="3">
        <f>100*AD75/$C75</f>
        <v>2.5002090807854476</v>
      </c>
      <c r="BD75" s="3">
        <f>100*AE75/$C75</f>
        <v>-1.7904059142078395</v>
      </c>
      <c r="BE75" s="3">
        <f t="shared" si="8"/>
        <v>-62.232573046371591</v>
      </c>
      <c r="BF75" s="3">
        <f t="shared" si="9"/>
        <v>-63.732425988208405</v>
      </c>
    </row>
    <row r="76" spans="1:58" x14ac:dyDescent="0.2">
      <c r="A76" s="4">
        <f t="shared" si="7"/>
        <v>2093</v>
      </c>
      <c r="B76" s="4">
        <v>70495</v>
      </c>
      <c r="C76" s="2">
        <v>36991570</v>
      </c>
      <c r="D76" s="2"/>
      <c r="E76" s="2">
        <v>7123678</v>
      </c>
      <c r="F76" s="2"/>
      <c r="G76" s="7">
        <v>66.400135301421045</v>
      </c>
      <c r="H76" s="2">
        <v>135.85037745964831</v>
      </c>
      <c r="I76" s="2">
        <v>31000.777009446418</v>
      </c>
      <c r="J76" s="2">
        <v>5873634</v>
      </c>
      <c r="K76" s="2">
        <v>4938094</v>
      </c>
      <c r="L76" s="2">
        <f t="shared" si="10"/>
        <v>4252892.5</v>
      </c>
      <c r="M76" s="15">
        <f t="shared" si="11"/>
        <v>1620741.5</v>
      </c>
      <c r="N76" s="2">
        <v>653558.69999999995</v>
      </c>
      <c r="O76" s="2">
        <v>174139.2</v>
      </c>
      <c r="P76" s="2">
        <v>292765.09999999998</v>
      </c>
      <c r="Q76" s="2">
        <v>0</v>
      </c>
      <c r="R76" s="2">
        <v>1685486</v>
      </c>
      <c r="S76" s="2">
        <v>628449.9</v>
      </c>
      <c r="T76" s="2">
        <v>110163.7</v>
      </c>
      <c r="U76" s="2">
        <v>311188</v>
      </c>
      <c r="V76" s="2">
        <v>55935.87</v>
      </c>
      <c r="W76" s="2">
        <v>532662.58100000001</v>
      </c>
      <c r="X76" s="2">
        <v>0</v>
      </c>
      <c r="Y76" s="2">
        <v>471505.3</v>
      </c>
      <c r="Z76" s="2">
        <v>2603651</v>
      </c>
      <c r="AA76" s="2">
        <v>2132145</v>
      </c>
      <c r="AB76" s="2">
        <v>0</v>
      </c>
      <c r="AC76" s="2">
        <v>47085.518117094005</v>
      </c>
      <c r="AD76" s="2">
        <v>935540.4</v>
      </c>
      <c r="AE76" s="2">
        <v>-685201.5</v>
      </c>
      <c r="AF76" s="2"/>
      <c r="AG76" s="2">
        <v>-23795550</v>
      </c>
      <c r="AH76" s="2">
        <v>-24329980</v>
      </c>
      <c r="AI76" s="3">
        <f>100*AE76/AG75</f>
        <v>3.089999418258826</v>
      </c>
      <c r="AJ76" s="3"/>
      <c r="AK76" s="3">
        <f>100*J76/$C76</f>
        <v>15.878304164975965</v>
      </c>
      <c r="AL76" s="3">
        <f>100*K76/$C76</f>
        <v>13.349241462311548</v>
      </c>
      <c r="AM76" s="3">
        <f>100*N76/$C76</f>
        <v>1.7667774036084436</v>
      </c>
      <c r="AN76" s="3">
        <f>100*O76/$C76</f>
        <v>0.47075374200121811</v>
      </c>
      <c r="AO76" s="3">
        <f>100*P76/$C76</f>
        <v>0.79143734640081498</v>
      </c>
      <c r="AP76" s="3"/>
      <c r="AQ76" s="3">
        <f>100*R76/$C76</f>
        <v>4.5564056891881046</v>
      </c>
      <c r="AR76" s="3">
        <f>100*S76/$C76</f>
        <v>1.6989003170181747</v>
      </c>
      <c r="AS76" s="3">
        <f>100*T76/$C76</f>
        <v>0.29780758156520526</v>
      </c>
      <c r="AT76" s="3">
        <f>100*U76/$C76</f>
        <v>0.84124031502312557</v>
      </c>
      <c r="AU76" s="3">
        <f>100*V76/$C76</f>
        <v>0.1512124789512854</v>
      </c>
      <c r="AV76" s="3">
        <f>100*W76/$C76</f>
        <v>1.4399566739124616</v>
      </c>
      <c r="AW76" s="3"/>
      <c r="AX76" s="3">
        <f>100*Y76/$C76</f>
        <v>1.2746290573771268</v>
      </c>
      <c r="AY76" s="3">
        <f>100*Z76/$C76</f>
        <v>7.0384982308131283</v>
      </c>
      <c r="AZ76" s="3">
        <f>100*AA76/$C76</f>
        <v>5.763867281112967</v>
      </c>
      <c r="BA76" s="3"/>
      <c r="BB76" s="3">
        <f>100*AC76/$C76</f>
        <v>0.12728715790406842</v>
      </c>
      <c r="BC76" s="3">
        <f>100*AD76/$C76</f>
        <v>2.5290637839918664</v>
      </c>
      <c r="BD76" s="3">
        <f>100*AE76/$C76</f>
        <v>-1.8523179740681457</v>
      </c>
      <c r="BE76" s="3">
        <f t="shared" ref="BE76:BF77" si="12">100*AG76/$C76</f>
        <v>-64.326953411277216</v>
      </c>
      <c r="BF76" s="3">
        <f t="shared" si="12"/>
        <v>-65.771687981883446</v>
      </c>
    </row>
    <row r="77" spans="1:58" x14ac:dyDescent="0.2">
      <c r="A77" s="4">
        <f t="shared" si="7"/>
        <v>2094</v>
      </c>
      <c r="B77" s="4">
        <v>70860</v>
      </c>
      <c r="C77" s="2">
        <v>38402020</v>
      </c>
      <c r="D77" s="2"/>
      <c r="E77" s="2">
        <v>7250291</v>
      </c>
      <c r="F77" s="2"/>
      <c r="G77" s="7">
        <v>66.855200230626735</v>
      </c>
      <c r="H77" s="2">
        <v>137.30081916856318</v>
      </c>
      <c r="I77" s="2">
        <v>31219.044151165988</v>
      </c>
      <c r="J77" s="2">
        <v>6097590</v>
      </c>
      <c r="K77" s="2">
        <v>5115588</v>
      </c>
      <c r="L77" s="2">
        <f t="shared" si="10"/>
        <v>4380305.5999999996</v>
      </c>
      <c r="M77" s="15">
        <f t="shared" si="11"/>
        <v>1717284.4000000004</v>
      </c>
      <c r="N77" s="2">
        <v>671350.4</v>
      </c>
      <c r="O77" s="2">
        <v>178619.7</v>
      </c>
      <c r="P77" s="2">
        <v>303938.3</v>
      </c>
      <c r="Q77" s="2">
        <v>0</v>
      </c>
      <c r="R77" s="2">
        <v>1748238</v>
      </c>
      <c r="S77" s="2">
        <v>652551.6</v>
      </c>
      <c r="T77" s="2">
        <v>113407.3</v>
      </c>
      <c r="U77" s="2">
        <v>323060.3</v>
      </c>
      <c r="V77" s="2">
        <v>57986.99</v>
      </c>
      <c r="W77" s="2">
        <v>552901.79500000016</v>
      </c>
      <c r="X77" s="2">
        <v>0</v>
      </c>
      <c r="Y77" s="2">
        <v>489483.3</v>
      </c>
      <c r="Z77" s="2">
        <v>2702925</v>
      </c>
      <c r="AA77" s="2">
        <v>2213442</v>
      </c>
      <c r="AB77" s="2">
        <v>0</v>
      </c>
      <c r="AC77" s="2">
        <v>48329.721217617516</v>
      </c>
      <c r="AD77" s="2">
        <v>982002.3</v>
      </c>
      <c r="AE77" s="2">
        <v>-735282.4</v>
      </c>
      <c r="AF77" s="2"/>
      <c r="AG77" s="2">
        <v>-25512830</v>
      </c>
      <c r="AH77" s="2">
        <v>-26047270</v>
      </c>
      <c r="AI77" s="3">
        <f>100*AE77/AG76</f>
        <v>3.0899996007656894</v>
      </c>
      <c r="AJ77" s="3"/>
      <c r="AK77" s="3">
        <f>100*J77/$C77</f>
        <v>15.878305359978459</v>
      </c>
      <c r="AL77" s="3">
        <f>100*K77/$C77</f>
        <v>13.321143002373313</v>
      </c>
      <c r="AM77" s="3">
        <f>100*N77/$C77</f>
        <v>1.7482163698680433</v>
      </c>
      <c r="AN77" s="3">
        <f>100*O77/$C77</f>
        <v>0.46513100092130572</v>
      </c>
      <c r="AO77" s="3">
        <f>100*P77/$C77</f>
        <v>0.79146435526047854</v>
      </c>
      <c r="AP77" s="3"/>
      <c r="AQ77" s="3">
        <f>100*R77/$C77</f>
        <v>4.5524636464435986</v>
      </c>
      <c r="AR77" s="3">
        <f>100*S77/$C77</f>
        <v>1.6992637366471868</v>
      </c>
      <c r="AS77" s="3">
        <f>100*T77/$C77</f>
        <v>0.29531597556586869</v>
      </c>
      <c r="AT77" s="3">
        <f>100*U77/$C77</f>
        <v>0.84125861087515708</v>
      </c>
      <c r="AU77" s="3">
        <f>100*V77/$C77</f>
        <v>0.15099984323741303</v>
      </c>
      <c r="AV77" s="3">
        <f>100*W77/$C77</f>
        <v>1.4397726864368077</v>
      </c>
      <c r="AW77" s="3"/>
      <c r="AX77" s="3">
        <f>100*Y77/$C77</f>
        <v>1.2746290429513865</v>
      </c>
      <c r="AY77" s="3">
        <f>100*Z77/$C77</f>
        <v>7.0384969332342413</v>
      </c>
      <c r="AZ77" s="3">
        <f>100*AA77/$C77</f>
        <v>5.7638686714917604</v>
      </c>
      <c r="BA77" s="3"/>
      <c r="BB77" s="3">
        <f>100*AC77/$C77</f>
        <v>0.12585202866312115</v>
      </c>
      <c r="BC77" s="3">
        <f>100*AD77/$C77</f>
        <v>2.5571631388140519</v>
      </c>
      <c r="BD77" s="3">
        <f>100*AE77/$C77</f>
        <v>-1.9146971956162722</v>
      </c>
      <c r="BE77" s="3">
        <f t="shared" si="12"/>
        <v>-66.436166639150755</v>
      </c>
      <c r="BF77" s="3">
        <f t="shared" si="12"/>
        <v>-67.82786426339031</v>
      </c>
    </row>
    <row r="78" spans="1:58" x14ac:dyDescent="0.2">
      <c r="A78" s="4">
        <f t="shared" si="7"/>
        <v>2095</v>
      </c>
      <c r="B78" s="4">
        <v>71225</v>
      </c>
      <c r="C78" s="2">
        <v>39865060</v>
      </c>
      <c r="D78" s="2"/>
      <c r="E78" s="2">
        <v>7378934</v>
      </c>
      <c r="F78" s="2"/>
      <c r="G78" s="7">
        <v>67.315720334949233</v>
      </c>
      <c r="H78" s="2">
        <v>138.76668153712907</v>
      </c>
      <c r="I78" s="2">
        <v>31437.634066401741</v>
      </c>
      <c r="J78" s="2">
        <v>6329895</v>
      </c>
      <c r="K78" s="2">
        <v>5299575</v>
      </c>
      <c r="L78" s="2">
        <f t="shared" si="10"/>
        <v>4511228.5</v>
      </c>
      <c r="M78" s="15">
        <f t="shared" si="11"/>
        <v>1818666.5</v>
      </c>
      <c r="N78" s="2">
        <v>689743.5</v>
      </c>
      <c r="O78" s="2">
        <v>183223</v>
      </c>
      <c r="P78" s="2">
        <v>315530.7</v>
      </c>
      <c r="Q78" s="2">
        <v>0</v>
      </c>
      <c r="R78" s="2">
        <v>1813309</v>
      </c>
      <c r="S78" s="2">
        <v>677560.3</v>
      </c>
      <c r="T78" s="2">
        <v>116746.4</v>
      </c>
      <c r="U78" s="2">
        <v>335377.3</v>
      </c>
      <c r="V78" s="2">
        <v>60115.01</v>
      </c>
      <c r="W78" s="2">
        <v>573892.37699999998</v>
      </c>
      <c r="X78" s="2">
        <v>0</v>
      </c>
      <c r="Y78" s="2">
        <v>508131.7</v>
      </c>
      <c r="Z78" s="2">
        <v>2805901</v>
      </c>
      <c r="AA78" s="2">
        <v>2297769</v>
      </c>
      <c r="AB78" s="2">
        <v>0</v>
      </c>
      <c r="AC78" s="2">
        <v>49617.21466328379</v>
      </c>
      <c r="AD78" s="2">
        <v>1030320</v>
      </c>
      <c r="AE78" s="2">
        <v>-788346.5</v>
      </c>
      <c r="AF78" s="2"/>
      <c r="AG78" s="2">
        <v>-27331500</v>
      </c>
      <c r="AH78" s="2">
        <v>-27865930</v>
      </c>
      <c r="AI78" s="3">
        <f>100*AE78/AG77</f>
        <v>3.0900002077386164</v>
      </c>
      <c r="AJ78" s="3"/>
      <c r="AK78" s="3">
        <f>100*J78/$C78</f>
        <v>15.878302955018755</v>
      </c>
      <c r="AL78" s="3">
        <f>100*K78/$C78</f>
        <v>13.29378408059589</v>
      </c>
      <c r="AM78" s="3">
        <f>100*N78/$C78</f>
        <v>1.7301955647376424</v>
      </c>
      <c r="AN78" s="3">
        <f>100*O78/$C78</f>
        <v>0.45960798754598636</v>
      </c>
      <c r="AO78" s="3">
        <f>100*P78/$C78</f>
        <v>0.79149686467297431</v>
      </c>
      <c r="AP78" s="3"/>
      <c r="AQ78" s="3">
        <f>100*R78/$C78</f>
        <v>4.548617260327716</v>
      </c>
      <c r="AR78" s="3">
        <f>100*S78/$C78</f>
        <v>1.6996344668739993</v>
      </c>
      <c r="AS78" s="3">
        <f>100*T78/$C78</f>
        <v>0.29285394277595467</v>
      </c>
      <c r="AT78" s="3">
        <f>100*U78/$C78</f>
        <v>0.84128131250774485</v>
      </c>
      <c r="AU78" s="3">
        <f>100*V78/$C78</f>
        <v>0.15079623610249177</v>
      </c>
      <c r="AV78" s="3">
        <f>100*W78/$C78</f>
        <v>1.4395873905620611</v>
      </c>
      <c r="AW78" s="3"/>
      <c r="AX78" s="3">
        <f>100*Y78/$C78</f>
        <v>1.274629211645486</v>
      </c>
      <c r="AY78" s="3">
        <f>100*Z78/$C78</f>
        <v>7.0384968691882062</v>
      </c>
      <c r="AZ78" s="3">
        <f>100*AA78/$C78</f>
        <v>5.763866905004031</v>
      </c>
      <c r="BA78" s="3"/>
      <c r="BB78" s="3">
        <f>100*AC78/$C78</f>
        <v>0.12446291229282933</v>
      </c>
      <c r="BC78" s="3">
        <f>100*AD78/$C78</f>
        <v>2.5845188744228653</v>
      </c>
      <c r="BD78" s="3">
        <f>100*AE78/$C78</f>
        <v>-1.977537472664032</v>
      </c>
      <c r="BE78" s="3">
        <f t="shared" ref="BE78" si="13">100*AG78/$C78</f>
        <v>-68.560037285783594</v>
      </c>
      <c r="BF78" s="3">
        <f t="shared" ref="BF78" si="14">100*AH78/$C78</f>
        <v>-69.900634791469017</v>
      </c>
    </row>
    <row r="79" spans="1:58" x14ac:dyDescent="0.2">
      <c r="A79" s="4">
        <f t="shared" si="7"/>
        <v>2096</v>
      </c>
      <c r="B79" s="4">
        <v>71590</v>
      </c>
      <c r="C79" s="2">
        <v>41382490</v>
      </c>
      <c r="D79" s="2"/>
      <c r="E79" s="2">
        <v>7509614</v>
      </c>
      <c r="F79" s="2"/>
      <c r="G79" s="7">
        <v>67.782824296603323</v>
      </c>
      <c r="H79" s="2">
        <v>140.24824960146685</v>
      </c>
      <c r="I79" s="2">
        <v>31656.502514929434</v>
      </c>
      <c r="J79" s="2">
        <v>6570838</v>
      </c>
      <c r="K79" s="2">
        <v>5490330</v>
      </c>
      <c r="L79" s="2">
        <f t="shared" si="10"/>
        <v>4645786.7</v>
      </c>
      <c r="M79" s="15">
        <f t="shared" si="11"/>
        <v>1925051.2999999998</v>
      </c>
      <c r="N79" s="2">
        <v>708801.3</v>
      </c>
      <c r="O79" s="2">
        <v>187958.7</v>
      </c>
      <c r="P79" s="2">
        <v>327558.7</v>
      </c>
      <c r="Q79" s="2">
        <v>0</v>
      </c>
      <c r="R79" s="2">
        <v>1880779</v>
      </c>
      <c r="S79" s="2">
        <v>703507.1</v>
      </c>
      <c r="T79" s="2">
        <v>120184.2</v>
      </c>
      <c r="U79" s="2">
        <v>348154.2</v>
      </c>
      <c r="V79" s="2">
        <v>62322.58</v>
      </c>
      <c r="W79" s="2">
        <v>595661.56700000004</v>
      </c>
      <c r="X79" s="2">
        <v>0</v>
      </c>
      <c r="Y79" s="2">
        <v>527473.30000000005</v>
      </c>
      <c r="Z79" s="2">
        <v>2912705</v>
      </c>
      <c r="AA79" s="2">
        <v>2385232</v>
      </c>
      <c r="AB79" s="2">
        <v>0</v>
      </c>
      <c r="AC79" s="2">
        <v>50949.068396979485</v>
      </c>
      <c r="AD79" s="2">
        <v>1080508</v>
      </c>
      <c r="AE79" s="2">
        <v>-844543.3</v>
      </c>
      <c r="AF79" s="2"/>
      <c r="AG79" s="2">
        <v>-29256550</v>
      </c>
      <c r="AH79" s="2">
        <v>-29790990</v>
      </c>
      <c r="AI79" s="3">
        <f>100*AE79/AG78</f>
        <v>3.0899998170609004</v>
      </c>
      <c r="AJ79" s="3"/>
      <c r="AK79" s="3">
        <f>100*J79/$C79</f>
        <v>15.878305051242688</v>
      </c>
      <c r="AL79" s="3">
        <f>100*K79/$C79</f>
        <v>13.267278020244794</v>
      </c>
      <c r="AM79" s="3">
        <f>100*N79/$C79</f>
        <v>1.712804860219866</v>
      </c>
      <c r="AN79" s="3">
        <f>100*O79/$C79</f>
        <v>0.4541986236207633</v>
      </c>
      <c r="AO79" s="3">
        <f>100*P79/$C79</f>
        <v>0.79153936846236173</v>
      </c>
      <c r="AP79" s="3"/>
      <c r="AQ79" s="3">
        <f>100*R79/$C79</f>
        <v>4.5448666815360799</v>
      </c>
      <c r="AR79" s="3">
        <f>100*S79/$C79</f>
        <v>1.7000115266142757</v>
      </c>
      <c r="AS79" s="3">
        <f>100*T79/$C79</f>
        <v>0.29042283342544151</v>
      </c>
      <c r="AT79" s="3">
        <f>100*U79/$C79</f>
        <v>0.84130800249090865</v>
      </c>
      <c r="AU79" s="3">
        <f>100*V79/$C79</f>
        <v>0.15060132920952798</v>
      </c>
      <c r="AV79" s="3">
        <f>100*W79/$C79</f>
        <v>1.4394048473158576</v>
      </c>
      <c r="AW79" s="3"/>
      <c r="AX79" s="3">
        <f>100*Y79/$C79</f>
        <v>1.2746291970347847</v>
      </c>
      <c r="AY79" s="3">
        <f>100*Z79/$C79</f>
        <v>7.0384962335519203</v>
      </c>
      <c r="AZ79" s="3">
        <f>100*AA79/$C79</f>
        <v>5.7638677614614293</v>
      </c>
      <c r="BA79" s="3"/>
      <c r="BB79" s="3">
        <f>100*AC79/$C79</f>
        <v>0.12311745474228226</v>
      </c>
      <c r="BC79" s="3">
        <f>100*AD79/$C79</f>
        <v>2.6110270309978931</v>
      </c>
      <c r="BD79" s="3">
        <f>100*AE79/$C79</f>
        <v>-2.0408228214396957</v>
      </c>
      <c r="BE79" s="3">
        <f t="shared" ref="BE79" si="15">100*AG79/$C79</f>
        <v>-70.697896622460362</v>
      </c>
      <c r="BF79" s="3">
        <f t="shared" ref="BF79" si="16">100*AH79/$C79</f>
        <v>-71.989360717540194</v>
      </c>
    </row>
    <row r="80" spans="1:58" x14ac:dyDescent="0.2">
      <c r="A80" s="4">
        <f t="shared" si="7"/>
        <v>2097</v>
      </c>
      <c r="B80" s="4">
        <v>71956</v>
      </c>
      <c r="C80" s="2">
        <v>42955630</v>
      </c>
      <c r="D80" s="2"/>
      <c r="E80" s="2">
        <v>7642245</v>
      </c>
      <c r="F80" s="2"/>
      <c r="G80" s="7">
        <v>68.255624902133192</v>
      </c>
      <c r="H80" s="2">
        <v>141.74561164301662</v>
      </c>
      <c r="I80" s="2">
        <v>31875.218173516696</v>
      </c>
      <c r="J80" s="2">
        <v>6820626</v>
      </c>
      <c r="K80" s="2">
        <v>5688004</v>
      </c>
      <c r="L80" s="2">
        <f t="shared" si="10"/>
        <v>4783976.5999999996</v>
      </c>
      <c r="M80" s="15">
        <f t="shared" si="11"/>
        <v>2036649.4000000004</v>
      </c>
      <c r="N80" s="2">
        <v>728516.2</v>
      </c>
      <c r="O80" s="2">
        <v>192836.1</v>
      </c>
      <c r="P80" s="2">
        <v>340034.9</v>
      </c>
      <c r="Q80" s="2">
        <v>0</v>
      </c>
      <c r="R80" s="2">
        <v>1950711</v>
      </c>
      <c r="S80" s="2">
        <v>730420.8</v>
      </c>
      <c r="T80" s="2">
        <v>123724</v>
      </c>
      <c r="U80" s="2">
        <v>361404.6</v>
      </c>
      <c r="V80" s="2">
        <v>64609.23</v>
      </c>
      <c r="W80" s="2">
        <v>618225.96000000008</v>
      </c>
      <c r="X80" s="2">
        <v>0</v>
      </c>
      <c r="Y80" s="2">
        <v>547525</v>
      </c>
      <c r="Z80" s="2">
        <v>3023431</v>
      </c>
      <c r="AA80" s="2">
        <v>2475906</v>
      </c>
      <c r="AB80" s="2">
        <v>0</v>
      </c>
      <c r="AC80" s="2">
        <v>52326.134050094028</v>
      </c>
      <c r="AD80" s="2">
        <v>1132622</v>
      </c>
      <c r="AE80" s="2">
        <v>-904027.4</v>
      </c>
      <c r="AF80" s="2"/>
      <c r="AG80" s="2">
        <v>-31293200</v>
      </c>
      <c r="AH80" s="2">
        <v>-31827630</v>
      </c>
      <c r="AI80" s="3">
        <f>100*AE80/AG79</f>
        <v>3.09000001709019</v>
      </c>
      <c r="AJ80" s="3"/>
      <c r="AK80" s="3">
        <f>100*J80/$C80</f>
        <v>15.87830512554466</v>
      </c>
      <c r="AL80" s="3">
        <f>100*K80/$C80</f>
        <v>13.241579741700914</v>
      </c>
      <c r="AM80" s="3">
        <f>100*N80/$C80</f>
        <v>1.6959737291712402</v>
      </c>
      <c r="AN80" s="3">
        <f>100*O80/$C80</f>
        <v>0.44891926855688069</v>
      </c>
      <c r="AO80" s="3">
        <f>100*P80/$C80</f>
        <v>0.79159565346847438</v>
      </c>
      <c r="AP80" s="3"/>
      <c r="AQ80" s="3">
        <f>100*R80/$C80</f>
        <v>4.5412231179009597</v>
      </c>
      <c r="AR80" s="3">
        <f>100*S80/$C80</f>
        <v>1.7004076066396885</v>
      </c>
      <c r="AS80" s="3">
        <f>100*T80/$C80</f>
        <v>0.28802743668292141</v>
      </c>
      <c r="AT80" s="3">
        <f>100*U80/$C80</f>
        <v>0.84134396352701613</v>
      </c>
      <c r="AU80" s="3">
        <f>100*V80/$C80</f>
        <v>0.15040922458825537</v>
      </c>
      <c r="AV80" s="3">
        <f>100*W80/$C80</f>
        <v>1.4392198647767478</v>
      </c>
      <c r="AW80" s="3"/>
      <c r="AX80" s="3">
        <f>100*Y80/$C80</f>
        <v>1.2746291929602709</v>
      </c>
      <c r="AY80" s="3">
        <f>100*Z80/$C80</f>
        <v>7.0384976311603396</v>
      </c>
      <c r="AZ80" s="3">
        <f>100*AA80/$C80</f>
        <v>5.7638684382000687</v>
      </c>
      <c r="BA80" s="3"/>
      <c r="BB80" s="3">
        <f>100*AC80/$C80</f>
        <v>0.12181437927948915</v>
      </c>
      <c r="BC80" s="3">
        <f>100*AD80/$C80</f>
        <v>2.6367253838437477</v>
      </c>
      <c r="BD80" s="3">
        <f>100*AE80/$C80</f>
        <v>-2.1045609155307465</v>
      </c>
      <c r="BE80" s="3">
        <f t="shared" ref="BE80" si="17">100*AG80/$C80</f>
        <v>-72.850054812372676</v>
      </c>
      <c r="BF80" s="3">
        <f t="shared" ref="BF80" si="18">100*AH80/$C80</f>
        <v>-74.094199060751762</v>
      </c>
    </row>
    <row r="81" spans="1:44" x14ac:dyDescent="0.2"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</row>
    <row r="82" spans="1:44" x14ac:dyDescent="0.2">
      <c r="A82" s="4" t="s">
        <v>63</v>
      </c>
    </row>
    <row r="83" spans="1:44" x14ac:dyDescent="0.2">
      <c r="A83" s="8" t="s">
        <v>64</v>
      </c>
    </row>
  </sheetData>
  <mergeCells count="1">
    <mergeCell ref="C1:BF1"/>
  </mergeCells>
  <hyperlinks>
    <hyperlink ref="A83" r:id="rId1" xr:uid="{3721B794-23E5-41B3-8CB2-C8C0DAE35F83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Shaw, Trevor</dc:creator>
  <cp:keywords/>
  <dc:description/>
  <cp:lastModifiedBy>Microsoft Office User</cp:lastModifiedBy>
  <cp:revision/>
  <dcterms:created xsi:type="dcterms:W3CDTF">2018-08-20T18:51:08Z</dcterms:created>
  <dcterms:modified xsi:type="dcterms:W3CDTF">2023-08-01T12:31:50Z</dcterms:modified>
  <cp:category/>
  <cp:contentStatus/>
</cp:coreProperties>
</file>